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IT asset inventory" sheetId="2" state="visible" r:id="rId2"/>
    <sheet xmlns:r="http://schemas.openxmlformats.org/officeDocument/2006/relationships" name="Summary" sheetId="3" state="visible" r:id="rId3"/>
    <sheet xmlns:r="http://schemas.openxmlformats.org/officeDocument/2006/relationships" name="Lists" sheetId="4" state="visible" r:id="rId4"/>
  </sheets>
  <definedNames>
    <definedName name="_xlnm._FilterDatabase" localSheetId="1" hidden="1">'IT asset inventory'!$A$1:$AF$1001</definedName>
    <definedName name="_xlnm.Print_Titles" localSheetId="1">'IT asset inventory'!$1:$1</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8">
    <font>
      <name val="Calibri"/>
      <family val="2"/>
      <color theme="1"/>
      <sz val="11"/>
      <scheme val="minor"/>
    </font>
    <font>
      <b val="1"/>
      <color rgb="000F172A"/>
      <sz val="16"/>
    </font>
    <font>
      <b val="1"/>
      <color rgb="000D9488"/>
      <sz val="12"/>
    </font>
    <font>
      <b val="1"/>
      <color rgb="00FFFFFF"/>
    </font>
    <font>
      <b val="1"/>
      <color rgb="000F172A"/>
    </font>
    <font>
      <b val="1"/>
      <color rgb="000D9488"/>
      <u val="single"/>
    </font>
    <font>
      <i val="1"/>
      <color rgb="00475569"/>
    </font>
    <font>
      <color rgb="000F172A"/>
    </font>
  </fonts>
  <fills count="6">
    <fill>
      <patternFill/>
    </fill>
    <fill>
      <patternFill patternType="gray125"/>
    </fill>
    <fill>
      <patternFill patternType="solid">
        <fgColor rgb="000D9488"/>
      </patternFill>
    </fill>
    <fill>
      <patternFill patternType="solid">
        <fgColor rgb="00334155"/>
      </patternFill>
    </fill>
    <fill>
      <patternFill patternType="solid">
        <fgColor rgb="00FFF7DB"/>
      </patternFill>
    </fill>
    <fill>
      <patternFill patternType="solid">
        <fgColor rgb="00F1F5F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0" fillId="0" borderId="0" applyAlignment="1" pivotButton="0" quotePrefix="0" xfId="0">
      <alignment horizontal="right" vertical="top"/>
    </xf>
    <xf numFmtId="0" fontId="3" fillId="2" borderId="0" pivotButton="0" quotePrefix="0" xfId="0"/>
    <xf numFmtId="0" fontId="3" fillId="3" borderId="0" pivotButton="0" quotePrefix="0" xfId="0"/>
    <xf numFmtId="0" fontId="4" fillId="4" borderId="0" pivotButton="0" quotePrefix="0" xfId="0"/>
    <xf numFmtId="0" fontId="5" fillId="0" borderId="0" pivotButton="0" quotePrefix="0" xfId="0"/>
    <xf numFmtId="0" fontId="6" fillId="0" borderId="0" pivotButton="0" quotePrefix="0" xfId="0"/>
    <xf numFmtId="0" fontId="3" fillId="2" borderId="1" applyAlignment="1" pivotButton="0" quotePrefix="0" xfId="0">
      <alignment vertical="center" wrapText="1"/>
    </xf>
    <xf numFmtId="0" fontId="3" fillId="3" borderId="1" applyAlignment="1" pivotButton="0" quotePrefix="0" xfId="0">
      <alignment vertical="center" wrapText="1"/>
    </xf>
    <xf numFmtId="0" fontId="0" fillId="4" borderId="0" pivotButton="0" quotePrefix="0" xfId="0"/>
    <xf numFmtId="164" fontId="0" fillId="4" borderId="0" pivotButton="0" quotePrefix="0" xfId="0"/>
    <xf numFmtId="4" fontId="0" fillId="4" borderId="0" pivotButton="0" quotePrefix="0" xfId="0"/>
    <xf numFmtId="165" fontId="0" fillId="4" borderId="0" pivotButton="0" quotePrefix="0" xfId="0"/>
    <xf numFmtId="164" fontId="0" fillId="0" borderId="0" pivotButton="0" quotePrefix="0" xfId="0"/>
    <xf numFmtId="4" fontId="0" fillId="0" borderId="0" pivotButton="0" quotePrefix="0" xfId="0"/>
    <xf numFmtId="165" fontId="0" fillId="5" borderId="0" pivotButton="0" quotePrefix="0" xfId="0"/>
    <xf numFmtId="0" fontId="0" fillId="5" borderId="0" pivotButton="0" quotePrefix="0" xfId="0"/>
    <xf numFmtId="164" fontId="0" fillId="5" borderId="0" pivotButton="0" quotePrefix="0" xfId="0"/>
    <xf numFmtId="0" fontId="4" fillId="0" borderId="1" pivotButton="0" quotePrefix="0" xfId="0"/>
    <xf numFmtId="0" fontId="4" fillId="5" borderId="1" pivotButton="0" quotePrefix="0" xfId="0"/>
    <xf numFmtId="0" fontId="7" fillId="0" borderId="1" pivotButton="0" quotePrefix="0" xfId="0"/>
    <xf numFmtId="0" fontId="0" fillId="5" borderId="1"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setavo.com/free-asset-tracking-software" TargetMode="External" Id="rId1"/></Relationships>
</file>

<file path=xl/worksheets/_rels/sheet3.xml.rels><Relationships xmlns="http://schemas.openxmlformats.org/package/2006/relationships"><Relationship Type="http://schemas.openxmlformats.org/officeDocument/2006/relationships/hyperlink" Target="https://asetavo.com/free-asset-tracking-software" TargetMode="External" Id="rId1"/></Relationships>
</file>

<file path=xl/worksheets/sheet1.xml><?xml version="1.0" encoding="utf-8"?>
<worksheet xmlns="http://schemas.openxmlformats.org/spreadsheetml/2006/main">
  <sheetPr>
    <outlinePr summaryBelow="1" summaryRight="1"/>
    <pageSetUpPr/>
  </sheetPr>
  <dimension ref="A1:B36"/>
  <sheetViews>
    <sheetView showGridLines="0" workbookViewId="0">
      <selection activeCell="A1" sqref="A1"/>
    </sheetView>
  </sheetViews>
  <sheetFormatPr baseColWidth="8" defaultRowHeight="15"/>
  <cols>
    <col width="4" customWidth="1" min="1" max="1"/>
    <col width="120" customWidth="1" min="2" max="2"/>
  </cols>
  <sheetData>
    <row r="1">
      <c r="B1" s="1" t="inlineStr">
        <is>
          <t>IT asset inventory template</t>
        </is>
      </c>
    </row>
    <row r="2" ht="48" customHeight="1">
      <c r="B2" s="2" t="inlineStr">
        <is>
          <t>A hardware inventory for IT teams: laptops, desktops, phones, tablets, monitors, servers, network devices and printers — who each device is assigned to, its serial number, warranty, refresh date, disk-encryption and device-management (MDM) status, data classification and accountable owner.</t>
        </is>
      </c>
    </row>
    <row r="4">
      <c r="B4" s="3" t="inlineStr">
        <is>
          <t>How to use it</t>
        </is>
      </c>
    </row>
    <row r="5" ht="15" customHeight="1">
      <c r="A5" s="4" t="inlineStr">
        <is>
          <t>1.</t>
        </is>
      </c>
      <c r="B5" s="2" t="inlineStr">
        <is>
          <t>Read the yellow example rows on the “IT asset inventory” sheet, then delete them.</t>
        </is>
      </c>
    </row>
    <row r="6" ht="15" customHeight="1">
      <c r="A6" s="4" t="inlineStr">
        <is>
          <t>2.</t>
        </is>
      </c>
      <c r="B6" s="2" t="inlineStr">
        <is>
          <t>Add one row per device with a unique Asset ID, and put the same ID on a label on the device (QR or barcode).</t>
        </is>
      </c>
    </row>
    <row r="7" ht="30" customHeight="1">
      <c r="A7" s="4" t="inlineStr">
        <is>
          <t>3.</t>
        </is>
      </c>
      <c r="B7" s="2" t="inlineStr">
        <is>
          <t>Record the Custodian (the person using the device) and the Asset owner (the person or role accountable for it — often a department head or the IT manager).</t>
        </is>
      </c>
    </row>
    <row r="8" ht="30" customHeight="1">
      <c r="A8" s="4" t="inlineStr">
        <is>
          <t>4.</t>
        </is>
      </c>
      <c r="B8" s="2" t="inlineStr">
        <is>
          <t>Fill in Disk encryption, MDM / endpoint management and Data classification. The “Security check” column shows Review when a device is not encrypted or not enrolled, and Incomplete when either field is blank.</t>
        </is>
      </c>
    </row>
    <row r="9" ht="30" customHeight="1">
      <c r="A9" s="4" t="inlineStr">
        <is>
          <t>5.</t>
        </is>
      </c>
      <c r="B9" s="2" t="inlineStr">
        <is>
          <t>Set the refresh cycle for each category on the Lists sheet (the defaults are only examples). “Refresh due” and “Refresh status” calculate from the acquisition date.</t>
        </is>
      </c>
    </row>
    <row r="10" ht="30" customHeight="1">
      <c r="A10" s="4" t="inlineStr">
        <is>
          <t>6.</t>
        </is>
      </c>
      <c r="B10" s="2" t="inlineStr">
        <is>
          <t>When a device is issued or returned, update the Custodian and Status; use a handover form (asetavo.com/templates/it-asset-handover-form) for the signature.</t>
        </is>
      </c>
    </row>
    <row r="11" ht="30" customHeight="1">
      <c r="A11" s="4" t="inlineStr">
        <is>
          <t>7.</t>
        </is>
      </c>
      <c r="B11" s="2" t="inlineStr">
        <is>
          <t>Run the IT asset inventory audit checklist (asetavo.com/templates/it-asset-inventory) at least once a year and record the date in “Last verified”.</t>
        </is>
      </c>
    </row>
    <row r="13">
      <c r="B13" s="3" t="inlineStr">
        <is>
          <t>ISO/IEC 27001 note</t>
        </is>
      </c>
    </row>
    <row r="14" ht="60" customHeight="1">
      <c r="A14" s="4" t="inlineStr">
        <is>
          <t>•</t>
        </is>
      </c>
      <c r="B14" s="2" t="inlineStr">
        <is>
          <t>ISO/IEC 27001:2022 Annex A control 5.9 (“Inventory of information and other associated assets”) expects an inventory of information and associated assets, including owners. This template helps you build the hardware part of that inventory. It does not cover information assets, software or cloud services, and using it does not by itself make you compliant or certified.</t>
        </is>
      </c>
    </row>
    <row r="15" ht="30" customHeight="1">
      <c r="A15" s="4" t="inlineStr">
        <is>
          <t>•</t>
        </is>
      </c>
      <c r="B15" s="2" t="inlineStr">
        <is>
          <t>Related Annex A controls you may map to these columns: 5.10 (acceptable use), 5.11 (return of assets — the handover form helps), 5.12 (classification of information).</t>
        </is>
      </c>
    </row>
    <row r="17">
      <c r="B17" s="3" t="inlineStr">
        <is>
          <t>Sheets in this workbook</t>
        </is>
      </c>
    </row>
    <row r="18" ht="15" customHeight="1">
      <c r="A18" s="4" t="inlineStr">
        <is>
          <t>•</t>
        </is>
      </c>
      <c r="B18" s="2" t="inlineStr">
        <is>
          <t>IT asset inventory — the device list.</t>
        </is>
      </c>
    </row>
    <row r="19" ht="15" customHeight="1">
      <c r="A19" s="4" t="inlineStr">
        <is>
          <t>•</t>
        </is>
      </c>
      <c r="B19" s="2" t="inlineStr">
        <is>
          <t>Summary — counts by category and status, security exceptions, warranty and refresh status.</t>
        </is>
      </c>
    </row>
    <row r="20" ht="15" customHeight="1">
      <c r="A20" s="4" t="inlineStr">
        <is>
          <t>•</t>
        </is>
      </c>
      <c r="B20" s="2" t="inlineStr">
        <is>
          <t>Lists — categories with refresh cycles, and other dropdowns.</t>
        </is>
      </c>
    </row>
    <row r="22">
      <c r="B22" s="3" t="inlineStr">
        <is>
          <t>Using it in Google Sheets</t>
        </is>
      </c>
    </row>
    <row r="23" ht="30" customHeight="1">
      <c r="A23" s="4" t="inlineStr">
        <is>
          <t>•</t>
        </is>
      </c>
      <c r="B23" s="2" t="inlineStr">
        <is>
          <t>Upload the .xlsx file to Google Drive, open it, then choose File → Save as Google Sheets. Or, in a blank Google Sheet, use File → Import → Upload and choose “Replace spreadsheet”.</t>
        </is>
      </c>
    </row>
    <row r="24" ht="30" customHeight="1">
      <c r="A24" s="4" t="inlineStr">
        <is>
          <t>•</t>
        </is>
      </c>
      <c r="B24" s="2" t="inlineStr">
        <is>
          <t>Formulas, dropdown lists and frozen header rows carry over. Check that your spreadsheet locale uses the same date format (File → Settings → Locale) so typed dates are recognised.</t>
        </is>
      </c>
    </row>
    <row r="26">
      <c r="B26" s="3" t="inlineStr">
        <is>
          <t>Moving to Asetavo later</t>
        </is>
      </c>
    </row>
    <row r="27" ht="45" customHeight="1">
      <c r="A27" s="4" t="inlineStr">
        <is>
          <t>•</t>
        </is>
      </c>
      <c r="B27" s="2" t="inlineStr">
        <is>
          <t>Standard columns use Asetavo’s asset field names, so the Excel/CSV import wizard can match them. IT-specific columns (Operating system, Hostname, Disk encryption, MDM, Data classification, Asset owner) can be skipped or merged into Notes first.</t>
        </is>
      </c>
    </row>
    <row r="28" ht="30" customHeight="1">
      <c r="A28" s="4" t="inlineStr">
        <is>
          <t>•</t>
        </is>
      </c>
      <c r="B28" s="2" t="inlineStr">
        <is>
          <t>Asetavo tracks physical devices — tags, custody, check-in/out, audits. It does not do network discovery or software-licence management.</t>
        </is>
      </c>
    </row>
    <row r="30">
      <c r="B30" s="3" t="inlineStr">
        <is>
          <t>Colour key</t>
        </is>
      </c>
    </row>
    <row r="31">
      <c r="B31" s="5" t="inlineStr">
        <is>
          <t>Teal header — a column you fill in.</t>
        </is>
      </c>
    </row>
    <row r="32">
      <c r="B32" s="6" t="inlineStr">
        <is>
          <t>Dark header and grey cells — calculated by a formula. Don’t type over these cells.</t>
        </is>
      </c>
    </row>
    <row r="33">
      <c r="B33" s="7" t="inlineStr">
        <is>
          <t>Pale-yellow rows — example rows. Read them, then delete them before you start.</t>
        </is>
      </c>
    </row>
    <row r="35">
      <c r="B35" s="8" t="inlineStr">
        <is>
          <t>Track this automatically with Asetavo — asetavo.com/free-asset-tracking-software</t>
        </is>
      </c>
    </row>
    <row r="36">
      <c r="B36" s="9" t="inlineStr">
        <is>
          <t>Free template from asetavo.com/templates · version 2026-10 · adapt it to your organisation’s policies and accounting rules.</t>
        </is>
      </c>
    </row>
  </sheetData>
  <hyperlinks>
    <hyperlink xmlns:r="http://schemas.openxmlformats.org/officeDocument/2006/relationships" ref="B35" r:id="rId1"/>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AF1001"/>
  <sheetViews>
    <sheetView zoomScale="100" workbookViewId="0">
      <pane xSplit="2" ySplit="1" topLeftCell="C2" activePane="bottomRight" state="frozen"/>
      <selection pane="topRight"/>
      <selection pane="bottomLeft"/>
      <selection pane="bottomRight" activeCell="A1" sqref="A1"/>
    </sheetView>
  </sheetViews>
  <sheetFormatPr baseColWidth="8" defaultRowHeight="15"/>
  <cols>
    <col width="12" customWidth="1" min="1" max="1"/>
    <col width="26" customWidth="1" min="2" max="2"/>
    <col width="14" customWidth="1" min="3" max="3"/>
    <col width="12" customWidth="1" min="4" max="4"/>
    <col width="16" customWidth="1" min="5" max="5"/>
    <col width="16" customWidth="1" min="6" max="6"/>
    <col width="16" customWidth="1" min="7" max="7"/>
    <col width="14" customWidth="1" min="8" max="8"/>
    <col width="14" customWidth="1" min="9" max="9"/>
    <col width="14" customWidth="1" min="10" max="10"/>
    <col width="12" customWidth="1" min="11" max="11"/>
    <col width="10" customWidth="1" min="12" max="12"/>
    <col width="13" customWidth="1" min="13" max="13"/>
    <col width="12" customWidth="1" min="14" max="14"/>
    <col width="14" customWidth="1" min="15" max="15"/>
    <col width="14" customWidth="1" min="16" max="16"/>
    <col width="13" customWidth="1" min="17" max="17"/>
    <col width="14" customWidth="1" min="18" max="18"/>
    <col width="14" customWidth="1" min="19" max="19"/>
    <col width="11" customWidth="1" min="20" max="20"/>
    <col width="13" customWidth="1" min="21" max="21"/>
    <col width="13" customWidth="1" min="22" max="22"/>
    <col width="16" customWidth="1" min="23" max="23"/>
    <col width="10" customWidth="1" min="24" max="24"/>
    <col width="14" customWidth="1" min="25" max="25"/>
    <col width="12" customWidth="1" min="26" max="26"/>
    <col width="26" customWidth="1" min="27" max="27"/>
    <col width="9" customWidth="1" min="28" max="28"/>
    <col width="15" customWidth="1" min="29" max="29"/>
    <col width="12" customWidth="1" min="30" max="30"/>
    <col width="15" customWidth="1" min="31" max="31"/>
    <col width="12" customWidth="1" min="32" max="32"/>
  </cols>
  <sheetData>
    <row r="1" ht="32" customHeight="1">
      <c r="A1" s="10" t="inlineStr">
        <is>
          <t>Asset ID</t>
        </is>
      </c>
      <c r="B1" s="10" t="inlineStr">
        <is>
          <t>Asset name</t>
        </is>
      </c>
      <c r="C1" s="10" t="inlineStr">
        <is>
          <t>Category</t>
        </is>
      </c>
      <c r="D1" s="10" t="inlineStr">
        <is>
          <t>Manufacturer</t>
        </is>
      </c>
      <c r="E1" s="10" t="inlineStr">
        <is>
          <t>Model</t>
        </is>
      </c>
      <c r="F1" s="10" t="inlineStr">
        <is>
          <t>Serial number</t>
        </is>
      </c>
      <c r="G1" s="10" t="inlineStr">
        <is>
          <t>Custodian</t>
        </is>
      </c>
      <c r="H1" s="10" t="inlineStr">
        <is>
          <t>Department</t>
        </is>
      </c>
      <c r="I1" s="10" t="inlineStr">
        <is>
          <t>Site / property</t>
        </is>
      </c>
      <c r="J1" s="10" t="inlineStr">
        <is>
          <t>Room / location</t>
        </is>
      </c>
      <c r="K1" s="10" t="inlineStr">
        <is>
          <t>Status</t>
        </is>
      </c>
      <c r="L1" s="10" t="inlineStr">
        <is>
          <t>Condition</t>
        </is>
      </c>
      <c r="M1" s="10" t="inlineStr">
        <is>
          <t>Acquisition date</t>
        </is>
      </c>
      <c r="N1" s="10" t="inlineStr">
        <is>
          <t>Purchase cost</t>
        </is>
      </c>
      <c r="O1" s="10" t="inlineStr">
        <is>
          <t>Supplier</t>
        </is>
      </c>
      <c r="P1" s="10" t="inlineStr">
        <is>
          <t>Invoice / PO number</t>
        </is>
      </c>
      <c r="Q1" s="10" t="inlineStr">
        <is>
          <t>Warranty expiry</t>
        </is>
      </c>
      <c r="R1" s="10" t="inlineStr">
        <is>
          <t>Operating system</t>
        </is>
      </c>
      <c r="S1" s="10" t="inlineStr">
        <is>
          <t>Hostname</t>
        </is>
      </c>
      <c r="T1" s="10" t="inlineStr">
        <is>
          <t>Disk encryption</t>
        </is>
      </c>
      <c r="U1" s="10" t="inlineStr">
        <is>
          <t>MDM / endpoint management</t>
        </is>
      </c>
      <c r="V1" s="10" t="inlineStr">
        <is>
          <t>Data classification</t>
        </is>
      </c>
      <c r="W1" s="10" t="inlineStr">
        <is>
          <t>Asset owner</t>
        </is>
      </c>
      <c r="X1" s="10" t="inlineStr">
        <is>
          <t>Tag type</t>
        </is>
      </c>
      <c r="Y1" s="10" t="inlineStr">
        <is>
          <t>Tag code / EPC</t>
        </is>
      </c>
      <c r="Z1" s="10" t="inlineStr">
        <is>
          <t>Last verified</t>
        </is>
      </c>
      <c r="AA1" s="10" t="inlineStr">
        <is>
          <t>Notes</t>
        </is>
      </c>
      <c r="AB1" s="11" t="inlineStr">
        <is>
          <t>Age (years)</t>
        </is>
      </c>
      <c r="AC1" s="11" t="inlineStr">
        <is>
          <t>Warranty status</t>
        </is>
      </c>
      <c r="AD1" s="11" t="inlineStr">
        <is>
          <t>Refresh due</t>
        </is>
      </c>
      <c r="AE1" s="11" t="inlineStr">
        <is>
          <t>Refresh status</t>
        </is>
      </c>
      <c r="AF1" s="11" t="inlineStr">
        <is>
          <t>Security check</t>
        </is>
      </c>
    </row>
    <row r="2">
      <c r="A2" s="12" t="inlineStr">
        <is>
          <t>IT-000201</t>
        </is>
      </c>
      <c r="B2" s="12" t="inlineStr">
        <is>
          <t>Dell Latitude 5440</t>
        </is>
      </c>
      <c r="C2" s="12" t="inlineStr">
        <is>
          <t>Laptop</t>
        </is>
      </c>
      <c r="D2" s="12" t="inlineStr">
        <is>
          <t>Dell</t>
        </is>
      </c>
      <c r="E2" s="12" t="inlineStr">
        <is>
          <t>Latitude 5440</t>
        </is>
      </c>
      <c r="F2" s="12" t="inlineStr">
        <is>
          <t>7XK2P93</t>
        </is>
      </c>
      <c r="G2" s="12" t="inlineStr">
        <is>
          <t>Amina Hassan</t>
        </is>
      </c>
      <c r="H2" s="12" t="inlineStr">
        <is>
          <t>Finance</t>
        </is>
      </c>
      <c r="I2" s="12" t="inlineStr">
        <is>
          <t>Head Office</t>
        </is>
      </c>
      <c r="J2" s="12" t="inlineStr">
        <is>
          <t>Finance office 2.04</t>
        </is>
      </c>
      <c r="K2" s="12" t="inlineStr">
        <is>
          <t>In use</t>
        </is>
      </c>
      <c r="L2" s="12" t="inlineStr">
        <is>
          <t>Good</t>
        </is>
      </c>
      <c r="M2" s="13" t="n">
        <v>46037</v>
      </c>
      <c r="N2" s="14" t="n">
        <v>1250</v>
      </c>
      <c r="O2" s="12" t="inlineStr">
        <is>
          <t>ABC Computers Ltd</t>
        </is>
      </c>
      <c r="P2" s="12" t="inlineStr">
        <is>
          <t>INV-2026-0142</t>
        </is>
      </c>
      <c r="Q2" s="13" t="n">
        <v>47133</v>
      </c>
      <c r="R2" s="12" t="inlineStr">
        <is>
          <t>Windows 11 Pro</t>
        </is>
      </c>
      <c r="S2" s="12" t="inlineStr">
        <is>
          <t>FIN-LT-0201</t>
        </is>
      </c>
      <c r="T2" s="12" t="inlineStr">
        <is>
          <t>Yes</t>
        </is>
      </c>
      <c r="U2" s="12" t="inlineStr">
        <is>
          <t>Enrolled</t>
        </is>
      </c>
      <c r="V2" s="12" t="inlineStr">
        <is>
          <t>Confidential</t>
        </is>
      </c>
      <c r="W2" s="12" t="inlineStr">
        <is>
          <t>Finance manager</t>
        </is>
      </c>
      <c r="X2" s="12" t="inlineStr">
        <is>
          <t>QR</t>
        </is>
      </c>
      <c r="Y2" s="12" t="inlineStr">
        <is>
          <t>IT-000201</t>
        </is>
      </c>
      <c r="Z2" s="13" t="n">
        <v>46295</v>
      </c>
      <c r="AA2" s="12" t="inlineStr">
        <is>
          <t>Example row — delete before use</t>
        </is>
      </c>
      <c r="AB2" s="15">
        <f>IF($M2="","",ROUND(YEARFRAC($M2,TODAY()),1))</f>
        <v/>
      </c>
      <c r="AC2" s="12">
        <f>IF($Q2="","",IF($Q2&lt;TODAY(),"Expired",IF($Q2-TODAY()&lt;=90,"Expires within 90 days","In warranty")))</f>
        <v/>
      </c>
      <c r="AD2" s="13">
        <f>IF(OR($M2="",$C2=""),"",IFERROR(EDATE($M2,VALUE(INDEX(Lists!$B$2:$B$11,MATCH($C2,Lists!$A$2:$A$11,0)))),""))</f>
        <v/>
      </c>
      <c r="AE2" s="12">
        <f>IF($AD2="","",IF($AD2&lt;TODAY(),"Overdue",IF($AD2-TODAY()&lt;=90,"Due within 90 days","OK")))</f>
        <v/>
      </c>
      <c r="AF2" s="12">
        <f>IF($A2="","",IF(OR($T2="",$U2=""),"Incomplete",IF(OR($T2="No",$U2="Not enrolled"),"Review","OK")))</f>
        <v/>
      </c>
    </row>
    <row r="3">
      <c r="A3" s="12" t="inlineStr">
        <is>
          <t>IT-000202</t>
        </is>
      </c>
      <c r="B3" s="12" t="inlineStr">
        <is>
          <t>MacBook Air 13in</t>
        </is>
      </c>
      <c r="C3" s="12" t="inlineStr">
        <is>
          <t>Laptop</t>
        </is>
      </c>
      <c r="D3" s="12" t="inlineStr">
        <is>
          <t>Apple</t>
        </is>
      </c>
      <c r="E3" s="12" t="inlineStr">
        <is>
          <t>MacBook Air M2</t>
        </is>
      </c>
      <c r="F3" s="12" t="inlineStr">
        <is>
          <t>C02XXXXXXXXX</t>
        </is>
      </c>
      <c r="G3" s="12" t="inlineStr">
        <is>
          <t>Brian Kim</t>
        </is>
      </c>
      <c r="H3" s="12" t="inlineStr">
        <is>
          <t>Sales</t>
        </is>
      </c>
      <c r="I3" s="12" t="inlineStr">
        <is>
          <t>Head Office</t>
        </is>
      </c>
      <c r="J3" s="12" t="inlineStr">
        <is>
          <t>Open office 1.10</t>
        </is>
      </c>
      <c r="K3" s="12" t="inlineStr">
        <is>
          <t>In use</t>
        </is>
      </c>
      <c r="L3" s="12" t="inlineStr">
        <is>
          <t>Good</t>
        </is>
      </c>
      <c r="M3" s="13" t="n">
        <v>45019</v>
      </c>
      <c r="N3" s="14" t="n">
        <v>1199</v>
      </c>
      <c r="O3" s="12" t="n"/>
      <c r="P3" s="12" t="n"/>
      <c r="Q3" s="13" t="n">
        <v>45385</v>
      </c>
      <c r="R3" s="12" t="inlineStr">
        <is>
          <t>macOS</t>
        </is>
      </c>
      <c r="S3" s="12" t="n"/>
      <c r="T3" s="12" t="inlineStr">
        <is>
          <t>Yes</t>
        </is>
      </c>
      <c r="U3" s="12" t="inlineStr">
        <is>
          <t>Not enrolled</t>
        </is>
      </c>
      <c r="V3" s="12" t="inlineStr">
        <is>
          <t>Internal</t>
        </is>
      </c>
      <c r="W3" s="12" t="inlineStr">
        <is>
          <t>Sales director</t>
        </is>
      </c>
      <c r="X3" s="12" t="inlineStr">
        <is>
          <t>QR</t>
        </is>
      </c>
      <c r="Y3" s="12" t="inlineStr">
        <is>
          <t>IT-000202</t>
        </is>
      </c>
      <c r="Z3" s="13" t="n">
        <v>45981</v>
      </c>
      <c r="AA3" s="12" t="inlineStr">
        <is>
          <t>Example row — delete before use — enrol in MDM</t>
        </is>
      </c>
      <c r="AB3" s="15">
        <f>IF($M3="","",ROUND(YEARFRAC($M3,TODAY()),1))</f>
        <v/>
      </c>
      <c r="AC3" s="12">
        <f>IF($Q3="","",IF($Q3&lt;TODAY(),"Expired",IF($Q3-TODAY()&lt;=90,"Expires within 90 days","In warranty")))</f>
        <v/>
      </c>
      <c r="AD3" s="13">
        <f>IF(OR($M3="",$C3=""),"",IFERROR(EDATE($M3,VALUE(INDEX(Lists!$B$2:$B$11,MATCH($C3,Lists!$A$2:$A$11,0)))),""))</f>
        <v/>
      </c>
      <c r="AE3" s="12">
        <f>IF($AD3="","",IF($AD3&lt;TODAY(),"Overdue",IF($AD3-TODAY()&lt;=90,"Due within 90 days","OK")))</f>
        <v/>
      </c>
      <c r="AF3" s="12">
        <f>IF($A3="","",IF(OR($T3="",$U3=""),"Incomplete",IF(OR($T3="No",$U3="Not enrolled"),"Review","OK")))</f>
        <v/>
      </c>
    </row>
    <row r="4">
      <c r="A4" s="12" t="inlineStr">
        <is>
          <t>IT-000203</t>
        </is>
      </c>
      <c r="B4" s="12" t="inlineStr">
        <is>
          <t>iPhone 15 (company phone)</t>
        </is>
      </c>
      <c r="C4" s="12" t="inlineStr">
        <is>
          <t>Phone</t>
        </is>
      </c>
      <c r="D4" s="12" t="inlineStr">
        <is>
          <t>Apple</t>
        </is>
      </c>
      <c r="E4" s="12" t="inlineStr">
        <is>
          <t>iPhone 15</t>
        </is>
      </c>
      <c r="F4" s="12" t="inlineStr">
        <is>
          <t>F2LXXXXXXXXX</t>
        </is>
      </c>
      <c r="G4" s="12" t="inlineStr">
        <is>
          <t>Joseph Mwita</t>
        </is>
      </c>
      <c r="H4" s="12" t="inlineStr">
        <is>
          <t>Operations</t>
        </is>
      </c>
      <c r="I4" s="12" t="inlineStr">
        <is>
          <t>Head Office</t>
        </is>
      </c>
      <c r="J4" s="12" t="n"/>
      <c r="K4" s="12" t="inlineStr">
        <is>
          <t>In use</t>
        </is>
      </c>
      <c r="L4" s="12" t="inlineStr">
        <is>
          <t>Good</t>
        </is>
      </c>
      <c r="M4" s="13" t="n">
        <v>45566</v>
      </c>
      <c r="N4" s="14" t="n">
        <v>799</v>
      </c>
      <c r="O4" s="12" t="n"/>
      <c r="P4" s="12" t="n"/>
      <c r="Q4" s="13" t="n"/>
      <c r="R4" s="12" t="inlineStr">
        <is>
          <t>iOS</t>
        </is>
      </c>
      <c r="S4" s="12" t="n"/>
      <c r="T4" s="12" t="inlineStr">
        <is>
          <t>Yes</t>
        </is>
      </c>
      <c r="U4" s="12" t="inlineStr">
        <is>
          <t>Enrolled</t>
        </is>
      </c>
      <c r="V4" s="12" t="inlineStr">
        <is>
          <t>Internal</t>
        </is>
      </c>
      <c r="W4" s="12" t="inlineStr">
        <is>
          <t>IT manager</t>
        </is>
      </c>
      <c r="X4" s="12" t="inlineStr">
        <is>
          <t>QR</t>
        </is>
      </c>
      <c r="Y4" s="12" t="inlineStr">
        <is>
          <t>IT-000203</t>
        </is>
      </c>
      <c r="Z4" s="13" t="n">
        <v>46295</v>
      </c>
      <c r="AA4" s="12" t="inlineStr">
        <is>
          <t>Example row — delete before use</t>
        </is>
      </c>
      <c r="AB4" s="15">
        <f>IF($M4="","",ROUND(YEARFRAC($M4,TODAY()),1))</f>
        <v/>
      </c>
      <c r="AC4" s="12">
        <f>IF($Q4="","",IF($Q4&lt;TODAY(),"Expired",IF($Q4-TODAY()&lt;=90,"Expires within 90 days","In warranty")))</f>
        <v/>
      </c>
      <c r="AD4" s="13">
        <f>IF(OR($M4="",$C4=""),"",IFERROR(EDATE($M4,VALUE(INDEX(Lists!$B$2:$B$11,MATCH($C4,Lists!$A$2:$A$11,0)))),""))</f>
        <v/>
      </c>
      <c r="AE4" s="12">
        <f>IF($AD4="","",IF($AD4&lt;TODAY(),"Overdue",IF($AD4-TODAY()&lt;=90,"Due within 90 days","OK")))</f>
        <v/>
      </c>
      <c r="AF4" s="12">
        <f>IF($A4="","",IF(OR($T4="",$U4=""),"Incomplete",IF(OR($T4="No",$U4="Not enrolled"),"Review","OK")))</f>
        <v/>
      </c>
    </row>
    <row r="5">
      <c r="A5" s="12" t="inlineStr">
        <is>
          <t>IT-000204</t>
        </is>
      </c>
      <c r="B5" s="12" t="inlineStr">
        <is>
          <t>Dell P2423 24in monitor</t>
        </is>
      </c>
      <c r="C5" s="12" t="inlineStr">
        <is>
          <t>Monitor</t>
        </is>
      </c>
      <c r="D5" s="12" t="inlineStr">
        <is>
          <t>Dell</t>
        </is>
      </c>
      <c r="E5" s="12" t="inlineStr">
        <is>
          <t>P2423</t>
        </is>
      </c>
      <c r="F5" s="12" t="inlineStr">
        <is>
          <t>CN0ABC123</t>
        </is>
      </c>
      <c r="G5" s="12" t="inlineStr">
        <is>
          <t>Amina Hassan</t>
        </is>
      </c>
      <c r="H5" s="12" t="inlineStr">
        <is>
          <t>Finance</t>
        </is>
      </c>
      <c r="I5" s="12" t="inlineStr">
        <is>
          <t>Head Office</t>
        </is>
      </c>
      <c r="J5" s="12" t="inlineStr">
        <is>
          <t>Finance office 2.04</t>
        </is>
      </c>
      <c r="K5" s="12" t="inlineStr">
        <is>
          <t>In use</t>
        </is>
      </c>
      <c r="L5" s="12" t="inlineStr">
        <is>
          <t>Good</t>
        </is>
      </c>
      <c r="M5" s="13" t="n">
        <v>46037</v>
      </c>
      <c r="N5" s="14" t="n">
        <v>210</v>
      </c>
      <c r="O5" s="12" t="n"/>
      <c r="P5" s="12" t="n"/>
      <c r="Q5" s="13" t="n">
        <v>47133</v>
      </c>
      <c r="R5" s="12" t="n"/>
      <c r="S5" s="12" t="n"/>
      <c r="T5" s="12" t="inlineStr">
        <is>
          <t>N/A</t>
        </is>
      </c>
      <c r="U5" s="12" t="inlineStr">
        <is>
          <t>N/A</t>
        </is>
      </c>
      <c r="V5" s="12" t="inlineStr">
        <is>
          <t>Public</t>
        </is>
      </c>
      <c r="W5" s="12" t="inlineStr">
        <is>
          <t>IT manager</t>
        </is>
      </c>
      <c r="X5" s="12" t="inlineStr">
        <is>
          <t>Barcode</t>
        </is>
      </c>
      <c r="Y5" s="12" t="inlineStr">
        <is>
          <t>IT-000204</t>
        </is>
      </c>
      <c r="Z5" s="13" t="n">
        <v>46295</v>
      </c>
      <c r="AA5" s="12" t="inlineStr">
        <is>
          <t>Example row — delete before use</t>
        </is>
      </c>
      <c r="AB5" s="15">
        <f>IF($M5="","",ROUND(YEARFRAC($M5,TODAY()),1))</f>
        <v/>
      </c>
      <c r="AC5" s="12">
        <f>IF($Q5="","",IF($Q5&lt;TODAY(),"Expired",IF($Q5-TODAY()&lt;=90,"Expires within 90 days","In warranty")))</f>
        <v/>
      </c>
      <c r="AD5" s="13">
        <f>IF(OR($M5="",$C5=""),"",IFERROR(EDATE($M5,VALUE(INDEX(Lists!$B$2:$B$11,MATCH($C5,Lists!$A$2:$A$11,0)))),""))</f>
        <v/>
      </c>
      <c r="AE5" s="12">
        <f>IF($AD5="","",IF($AD5&lt;TODAY(),"Overdue",IF($AD5-TODAY()&lt;=90,"Due within 90 days","OK")))</f>
        <v/>
      </c>
      <c r="AF5" s="12">
        <f>IF($A5="","",IF(OR($T5="",$U5=""),"Incomplete",IF(OR($T5="No",$U5="Not enrolled"),"Review","OK")))</f>
        <v/>
      </c>
    </row>
    <row r="6">
      <c r="A6" s="12" t="inlineStr">
        <is>
          <t>IT-000205</t>
        </is>
      </c>
      <c r="B6" s="12" t="inlineStr">
        <is>
          <t>Core switch, server room</t>
        </is>
      </c>
      <c r="C6" s="12" t="inlineStr">
        <is>
          <t>Network device</t>
        </is>
      </c>
      <c r="D6" s="12" t="inlineStr">
        <is>
          <t>Ubiquiti</t>
        </is>
      </c>
      <c r="E6" s="12" t="inlineStr">
        <is>
          <t>USW-Pro-24</t>
        </is>
      </c>
      <c r="F6" s="12" t="inlineStr">
        <is>
          <t>UBNT0012345</t>
        </is>
      </c>
      <c r="G6" s="12" t="inlineStr">
        <is>
          <t>IT team</t>
        </is>
      </c>
      <c r="H6" s="12" t="inlineStr">
        <is>
          <t>IT</t>
        </is>
      </c>
      <c r="I6" s="12" t="inlineStr">
        <is>
          <t>Head Office</t>
        </is>
      </c>
      <c r="J6" s="12" t="inlineStr">
        <is>
          <t>Server room G.02</t>
        </is>
      </c>
      <c r="K6" s="12" t="inlineStr">
        <is>
          <t>In use</t>
        </is>
      </c>
      <c r="L6" s="12" t="inlineStr">
        <is>
          <t>Good</t>
        </is>
      </c>
      <c r="M6" s="13" t="n">
        <v>43997</v>
      </c>
      <c r="N6" s="14" t="n">
        <v>699</v>
      </c>
      <c r="O6" s="12" t="n"/>
      <c r="P6" s="12" t="n"/>
      <c r="Q6" s="13" t="n">
        <v>44362</v>
      </c>
      <c r="R6" s="12" t="n"/>
      <c r="S6" s="12" t="inlineStr">
        <is>
          <t>SW-CORE-01</t>
        </is>
      </c>
      <c r="T6" s="12" t="inlineStr">
        <is>
          <t>N/A</t>
        </is>
      </c>
      <c r="U6" s="12" t="inlineStr">
        <is>
          <t>N/A</t>
        </is>
      </c>
      <c r="V6" s="12" t="inlineStr">
        <is>
          <t>Restricted</t>
        </is>
      </c>
      <c r="W6" s="12" t="inlineStr">
        <is>
          <t>IT manager</t>
        </is>
      </c>
      <c r="X6" s="12" t="inlineStr">
        <is>
          <t>QR</t>
        </is>
      </c>
      <c r="Y6" s="12" t="inlineStr">
        <is>
          <t>IT-000205</t>
        </is>
      </c>
      <c r="Z6" s="13" t="n">
        <v>46083</v>
      </c>
      <c r="AA6" s="12" t="inlineStr">
        <is>
          <t>Example row — delete before use</t>
        </is>
      </c>
      <c r="AB6" s="15">
        <f>IF($M6="","",ROUND(YEARFRAC($M6,TODAY()),1))</f>
        <v/>
      </c>
      <c r="AC6" s="12">
        <f>IF($Q6="","",IF($Q6&lt;TODAY(),"Expired",IF($Q6-TODAY()&lt;=90,"Expires within 90 days","In warranty")))</f>
        <v/>
      </c>
      <c r="AD6" s="13">
        <f>IF(OR($M6="",$C6=""),"",IFERROR(EDATE($M6,VALUE(INDEX(Lists!$B$2:$B$11,MATCH($C6,Lists!$A$2:$A$11,0)))),""))</f>
        <v/>
      </c>
      <c r="AE6" s="12">
        <f>IF($AD6="","",IF($AD6&lt;TODAY(),"Overdue",IF($AD6-TODAY()&lt;=90,"Due within 90 days","OK")))</f>
        <v/>
      </c>
      <c r="AF6" s="12">
        <f>IF($A6="","",IF(OR($T6="",$U6=""),"Incomplete",IF(OR($T6="No",$U6="Not enrolled"),"Review","OK")))</f>
        <v/>
      </c>
    </row>
    <row r="7">
      <c r="M7" s="16" t="n"/>
      <c r="N7" s="17" t="n"/>
      <c r="Q7" s="16" t="n"/>
      <c r="Z7" s="16" t="n"/>
      <c r="AB7" s="18">
        <f>IF($M7="","",ROUND(YEARFRAC($M7,TODAY()),1))</f>
        <v/>
      </c>
      <c r="AC7" s="19">
        <f>IF($Q7="","",IF($Q7&lt;TODAY(),"Expired",IF($Q7-TODAY()&lt;=90,"Expires within 90 days","In warranty")))</f>
        <v/>
      </c>
      <c r="AD7" s="20">
        <f>IF(OR($M7="",$C7=""),"",IFERROR(EDATE($M7,VALUE(INDEX(Lists!$B$2:$B$11,MATCH($C7,Lists!$A$2:$A$11,0)))),""))</f>
        <v/>
      </c>
      <c r="AE7" s="19">
        <f>IF($AD7="","",IF($AD7&lt;TODAY(),"Overdue",IF($AD7-TODAY()&lt;=90,"Due within 90 days","OK")))</f>
        <v/>
      </c>
      <c r="AF7" s="19">
        <f>IF($A7="","",IF(OR($T7="",$U7=""),"Incomplete",IF(OR($T7="No",$U7="Not enrolled"),"Review","OK")))</f>
        <v/>
      </c>
    </row>
    <row r="8">
      <c r="M8" s="16" t="n"/>
      <c r="N8" s="17" t="n"/>
      <c r="Q8" s="16" t="n"/>
      <c r="Z8" s="16" t="n"/>
      <c r="AB8" s="18">
        <f>IF($M8="","",ROUND(YEARFRAC($M8,TODAY()),1))</f>
        <v/>
      </c>
      <c r="AC8" s="19">
        <f>IF($Q8="","",IF($Q8&lt;TODAY(),"Expired",IF($Q8-TODAY()&lt;=90,"Expires within 90 days","In warranty")))</f>
        <v/>
      </c>
      <c r="AD8" s="20">
        <f>IF(OR($M8="",$C8=""),"",IFERROR(EDATE($M8,VALUE(INDEX(Lists!$B$2:$B$11,MATCH($C8,Lists!$A$2:$A$11,0)))),""))</f>
        <v/>
      </c>
      <c r="AE8" s="19">
        <f>IF($AD8="","",IF($AD8&lt;TODAY(),"Overdue",IF($AD8-TODAY()&lt;=90,"Due within 90 days","OK")))</f>
        <v/>
      </c>
      <c r="AF8" s="19">
        <f>IF($A8="","",IF(OR($T8="",$U8=""),"Incomplete",IF(OR($T8="No",$U8="Not enrolled"),"Review","OK")))</f>
        <v/>
      </c>
    </row>
    <row r="9">
      <c r="M9" s="16" t="n"/>
      <c r="N9" s="17" t="n"/>
      <c r="Q9" s="16" t="n"/>
      <c r="Z9" s="16" t="n"/>
      <c r="AB9" s="18">
        <f>IF($M9="","",ROUND(YEARFRAC($M9,TODAY()),1))</f>
        <v/>
      </c>
      <c r="AC9" s="19">
        <f>IF($Q9="","",IF($Q9&lt;TODAY(),"Expired",IF($Q9-TODAY()&lt;=90,"Expires within 90 days","In warranty")))</f>
        <v/>
      </c>
      <c r="AD9" s="20">
        <f>IF(OR($M9="",$C9=""),"",IFERROR(EDATE($M9,VALUE(INDEX(Lists!$B$2:$B$11,MATCH($C9,Lists!$A$2:$A$11,0)))),""))</f>
        <v/>
      </c>
      <c r="AE9" s="19">
        <f>IF($AD9="","",IF($AD9&lt;TODAY(),"Overdue",IF($AD9-TODAY()&lt;=90,"Due within 90 days","OK")))</f>
        <v/>
      </c>
      <c r="AF9" s="19">
        <f>IF($A9="","",IF(OR($T9="",$U9=""),"Incomplete",IF(OR($T9="No",$U9="Not enrolled"),"Review","OK")))</f>
        <v/>
      </c>
    </row>
    <row r="10">
      <c r="M10" s="16" t="n"/>
      <c r="N10" s="17" t="n"/>
      <c r="Q10" s="16" t="n"/>
      <c r="Z10" s="16" t="n"/>
      <c r="AB10" s="18">
        <f>IF($M10="","",ROUND(YEARFRAC($M10,TODAY()),1))</f>
        <v/>
      </c>
      <c r="AC10" s="19">
        <f>IF($Q10="","",IF($Q10&lt;TODAY(),"Expired",IF($Q10-TODAY()&lt;=90,"Expires within 90 days","In warranty")))</f>
        <v/>
      </c>
      <c r="AD10" s="20">
        <f>IF(OR($M10="",$C10=""),"",IFERROR(EDATE($M10,VALUE(INDEX(Lists!$B$2:$B$11,MATCH($C10,Lists!$A$2:$A$11,0)))),""))</f>
        <v/>
      </c>
      <c r="AE10" s="19">
        <f>IF($AD10="","",IF($AD10&lt;TODAY(),"Overdue",IF($AD10-TODAY()&lt;=90,"Due within 90 days","OK")))</f>
        <v/>
      </c>
      <c r="AF10" s="19">
        <f>IF($A10="","",IF(OR($T10="",$U10=""),"Incomplete",IF(OR($T10="No",$U10="Not enrolled"),"Review","OK")))</f>
        <v/>
      </c>
    </row>
    <row r="11">
      <c r="M11" s="16" t="n"/>
      <c r="N11" s="17" t="n"/>
      <c r="Q11" s="16" t="n"/>
      <c r="Z11" s="16" t="n"/>
      <c r="AB11" s="18">
        <f>IF($M11="","",ROUND(YEARFRAC($M11,TODAY()),1))</f>
        <v/>
      </c>
      <c r="AC11" s="19">
        <f>IF($Q11="","",IF($Q11&lt;TODAY(),"Expired",IF($Q11-TODAY()&lt;=90,"Expires within 90 days","In warranty")))</f>
        <v/>
      </c>
      <c r="AD11" s="20">
        <f>IF(OR($M11="",$C11=""),"",IFERROR(EDATE($M11,VALUE(INDEX(Lists!$B$2:$B$11,MATCH($C11,Lists!$A$2:$A$11,0)))),""))</f>
        <v/>
      </c>
      <c r="AE11" s="19">
        <f>IF($AD11="","",IF($AD11&lt;TODAY(),"Overdue",IF($AD11-TODAY()&lt;=90,"Due within 90 days","OK")))</f>
        <v/>
      </c>
      <c r="AF11" s="19">
        <f>IF($A11="","",IF(OR($T11="",$U11=""),"Incomplete",IF(OR($T11="No",$U11="Not enrolled"),"Review","OK")))</f>
        <v/>
      </c>
    </row>
    <row r="12">
      <c r="M12" s="16" t="n"/>
      <c r="N12" s="17" t="n"/>
      <c r="Q12" s="16" t="n"/>
      <c r="Z12" s="16" t="n"/>
      <c r="AB12" s="18">
        <f>IF($M12="","",ROUND(YEARFRAC($M12,TODAY()),1))</f>
        <v/>
      </c>
      <c r="AC12" s="19">
        <f>IF($Q12="","",IF($Q12&lt;TODAY(),"Expired",IF($Q12-TODAY()&lt;=90,"Expires within 90 days","In warranty")))</f>
        <v/>
      </c>
      <c r="AD12" s="20">
        <f>IF(OR($M12="",$C12=""),"",IFERROR(EDATE($M12,VALUE(INDEX(Lists!$B$2:$B$11,MATCH($C12,Lists!$A$2:$A$11,0)))),""))</f>
        <v/>
      </c>
      <c r="AE12" s="19">
        <f>IF($AD12="","",IF($AD12&lt;TODAY(),"Overdue",IF($AD12-TODAY()&lt;=90,"Due within 90 days","OK")))</f>
        <v/>
      </c>
      <c r="AF12" s="19">
        <f>IF($A12="","",IF(OR($T12="",$U12=""),"Incomplete",IF(OR($T12="No",$U12="Not enrolled"),"Review","OK")))</f>
        <v/>
      </c>
    </row>
    <row r="13">
      <c r="M13" s="16" t="n"/>
      <c r="N13" s="17" t="n"/>
      <c r="Q13" s="16" t="n"/>
      <c r="Z13" s="16" t="n"/>
      <c r="AB13" s="18">
        <f>IF($M13="","",ROUND(YEARFRAC($M13,TODAY()),1))</f>
        <v/>
      </c>
      <c r="AC13" s="19">
        <f>IF($Q13="","",IF($Q13&lt;TODAY(),"Expired",IF($Q13-TODAY()&lt;=90,"Expires within 90 days","In warranty")))</f>
        <v/>
      </c>
      <c r="AD13" s="20">
        <f>IF(OR($M13="",$C13=""),"",IFERROR(EDATE($M13,VALUE(INDEX(Lists!$B$2:$B$11,MATCH($C13,Lists!$A$2:$A$11,0)))),""))</f>
        <v/>
      </c>
      <c r="AE13" s="19">
        <f>IF($AD13="","",IF($AD13&lt;TODAY(),"Overdue",IF($AD13-TODAY()&lt;=90,"Due within 90 days","OK")))</f>
        <v/>
      </c>
      <c r="AF13" s="19">
        <f>IF($A13="","",IF(OR($T13="",$U13=""),"Incomplete",IF(OR($T13="No",$U13="Not enrolled"),"Review","OK")))</f>
        <v/>
      </c>
    </row>
    <row r="14">
      <c r="M14" s="16" t="n"/>
      <c r="N14" s="17" t="n"/>
      <c r="Q14" s="16" t="n"/>
      <c r="Z14" s="16" t="n"/>
      <c r="AB14" s="18">
        <f>IF($M14="","",ROUND(YEARFRAC($M14,TODAY()),1))</f>
        <v/>
      </c>
      <c r="AC14" s="19">
        <f>IF($Q14="","",IF($Q14&lt;TODAY(),"Expired",IF($Q14-TODAY()&lt;=90,"Expires within 90 days","In warranty")))</f>
        <v/>
      </c>
      <c r="AD14" s="20">
        <f>IF(OR($M14="",$C14=""),"",IFERROR(EDATE($M14,VALUE(INDEX(Lists!$B$2:$B$11,MATCH($C14,Lists!$A$2:$A$11,0)))),""))</f>
        <v/>
      </c>
      <c r="AE14" s="19">
        <f>IF($AD14="","",IF($AD14&lt;TODAY(),"Overdue",IF($AD14-TODAY()&lt;=90,"Due within 90 days","OK")))</f>
        <v/>
      </c>
      <c r="AF14" s="19">
        <f>IF($A14="","",IF(OR($T14="",$U14=""),"Incomplete",IF(OR($T14="No",$U14="Not enrolled"),"Review","OK")))</f>
        <v/>
      </c>
    </row>
    <row r="15">
      <c r="M15" s="16" t="n"/>
      <c r="N15" s="17" t="n"/>
      <c r="Q15" s="16" t="n"/>
      <c r="Z15" s="16" t="n"/>
      <c r="AB15" s="18">
        <f>IF($M15="","",ROUND(YEARFRAC($M15,TODAY()),1))</f>
        <v/>
      </c>
      <c r="AC15" s="19">
        <f>IF($Q15="","",IF($Q15&lt;TODAY(),"Expired",IF($Q15-TODAY()&lt;=90,"Expires within 90 days","In warranty")))</f>
        <v/>
      </c>
      <c r="AD15" s="20">
        <f>IF(OR($M15="",$C15=""),"",IFERROR(EDATE($M15,VALUE(INDEX(Lists!$B$2:$B$11,MATCH($C15,Lists!$A$2:$A$11,0)))),""))</f>
        <v/>
      </c>
      <c r="AE15" s="19">
        <f>IF($AD15="","",IF($AD15&lt;TODAY(),"Overdue",IF($AD15-TODAY()&lt;=90,"Due within 90 days","OK")))</f>
        <v/>
      </c>
      <c r="AF15" s="19">
        <f>IF($A15="","",IF(OR($T15="",$U15=""),"Incomplete",IF(OR($T15="No",$U15="Not enrolled"),"Review","OK")))</f>
        <v/>
      </c>
    </row>
    <row r="16">
      <c r="M16" s="16" t="n"/>
      <c r="N16" s="17" t="n"/>
      <c r="Q16" s="16" t="n"/>
      <c r="Z16" s="16" t="n"/>
      <c r="AB16" s="18">
        <f>IF($M16="","",ROUND(YEARFRAC($M16,TODAY()),1))</f>
        <v/>
      </c>
      <c r="AC16" s="19">
        <f>IF($Q16="","",IF($Q16&lt;TODAY(),"Expired",IF($Q16-TODAY()&lt;=90,"Expires within 90 days","In warranty")))</f>
        <v/>
      </c>
      <c r="AD16" s="20">
        <f>IF(OR($M16="",$C16=""),"",IFERROR(EDATE($M16,VALUE(INDEX(Lists!$B$2:$B$11,MATCH($C16,Lists!$A$2:$A$11,0)))),""))</f>
        <v/>
      </c>
      <c r="AE16" s="19">
        <f>IF($AD16="","",IF($AD16&lt;TODAY(),"Overdue",IF($AD16-TODAY()&lt;=90,"Due within 90 days","OK")))</f>
        <v/>
      </c>
      <c r="AF16" s="19">
        <f>IF($A16="","",IF(OR($T16="",$U16=""),"Incomplete",IF(OR($T16="No",$U16="Not enrolled"),"Review","OK")))</f>
        <v/>
      </c>
    </row>
    <row r="17">
      <c r="M17" s="16" t="n"/>
      <c r="N17" s="17" t="n"/>
      <c r="Q17" s="16" t="n"/>
      <c r="Z17" s="16" t="n"/>
      <c r="AB17" s="18">
        <f>IF($M17="","",ROUND(YEARFRAC($M17,TODAY()),1))</f>
        <v/>
      </c>
      <c r="AC17" s="19">
        <f>IF($Q17="","",IF($Q17&lt;TODAY(),"Expired",IF($Q17-TODAY()&lt;=90,"Expires within 90 days","In warranty")))</f>
        <v/>
      </c>
      <c r="AD17" s="20">
        <f>IF(OR($M17="",$C17=""),"",IFERROR(EDATE($M17,VALUE(INDEX(Lists!$B$2:$B$11,MATCH($C17,Lists!$A$2:$A$11,0)))),""))</f>
        <v/>
      </c>
      <c r="AE17" s="19">
        <f>IF($AD17="","",IF($AD17&lt;TODAY(),"Overdue",IF($AD17-TODAY()&lt;=90,"Due within 90 days","OK")))</f>
        <v/>
      </c>
      <c r="AF17" s="19">
        <f>IF($A17="","",IF(OR($T17="",$U17=""),"Incomplete",IF(OR($T17="No",$U17="Not enrolled"),"Review","OK")))</f>
        <v/>
      </c>
    </row>
    <row r="18">
      <c r="M18" s="16" t="n"/>
      <c r="N18" s="17" t="n"/>
      <c r="Q18" s="16" t="n"/>
      <c r="Z18" s="16" t="n"/>
      <c r="AB18" s="18">
        <f>IF($M18="","",ROUND(YEARFRAC($M18,TODAY()),1))</f>
        <v/>
      </c>
      <c r="AC18" s="19">
        <f>IF($Q18="","",IF($Q18&lt;TODAY(),"Expired",IF($Q18-TODAY()&lt;=90,"Expires within 90 days","In warranty")))</f>
        <v/>
      </c>
      <c r="AD18" s="20">
        <f>IF(OR($M18="",$C18=""),"",IFERROR(EDATE($M18,VALUE(INDEX(Lists!$B$2:$B$11,MATCH($C18,Lists!$A$2:$A$11,0)))),""))</f>
        <v/>
      </c>
      <c r="AE18" s="19">
        <f>IF($AD18="","",IF($AD18&lt;TODAY(),"Overdue",IF($AD18-TODAY()&lt;=90,"Due within 90 days","OK")))</f>
        <v/>
      </c>
      <c r="AF18" s="19">
        <f>IF($A18="","",IF(OR($T18="",$U18=""),"Incomplete",IF(OR($T18="No",$U18="Not enrolled"),"Review","OK")))</f>
        <v/>
      </c>
    </row>
    <row r="19">
      <c r="M19" s="16" t="n"/>
      <c r="N19" s="17" t="n"/>
      <c r="Q19" s="16" t="n"/>
      <c r="Z19" s="16" t="n"/>
      <c r="AB19" s="18">
        <f>IF($M19="","",ROUND(YEARFRAC($M19,TODAY()),1))</f>
        <v/>
      </c>
      <c r="AC19" s="19">
        <f>IF($Q19="","",IF($Q19&lt;TODAY(),"Expired",IF($Q19-TODAY()&lt;=90,"Expires within 90 days","In warranty")))</f>
        <v/>
      </c>
      <c r="AD19" s="20">
        <f>IF(OR($M19="",$C19=""),"",IFERROR(EDATE($M19,VALUE(INDEX(Lists!$B$2:$B$11,MATCH($C19,Lists!$A$2:$A$11,0)))),""))</f>
        <v/>
      </c>
      <c r="AE19" s="19">
        <f>IF($AD19="","",IF($AD19&lt;TODAY(),"Overdue",IF($AD19-TODAY()&lt;=90,"Due within 90 days","OK")))</f>
        <v/>
      </c>
      <c r="AF19" s="19">
        <f>IF($A19="","",IF(OR($T19="",$U19=""),"Incomplete",IF(OR($T19="No",$U19="Not enrolled"),"Review","OK")))</f>
        <v/>
      </c>
    </row>
    <row r="20">
      <c r="M20" s="16" t="n"/>
      <c r="N20" s="17" t="n"/>
      <c r="Q20" s="16" t="n"/>
      <c r="Z20" s="16" t="n"/>
      <c r="AB20" s="18">
        <f>IF($M20="","",ROUND(YEARFRAC($M20,TODAY()),1))</f>
        <v/>
      </c>
      <c r="AC20" s="19">
        <f>IF($Q20="","",IF($Q20&lt;TODAY(),"Expired",IF($Q20-TODAY()&lt;=90,"Expires within 90 days","In warranty")))</f>
        <v/>
      </c>
      <c r="AD20" s="20">
        <f>IF(OR($M20="",$C20=""),"",IFERROR(EDATE($M20,VALUE(INDEX(Lists!$B$2:$B$11,MATCH($C20,Lists!$A$2:$A$11,0)))),""))</f>
        <v/>
      </c>
      <c r="AE20" s="19">
        <f>IF($AD20="","",IF($AD20&lt;TODAY(),"Overdue",IF($AD20-TODAY()&lt;=90,"Due within 90 days","OK")))</f>
        <v/>
      </c>
      <c r="AF20" s="19">
        <f>IF($A20="","",IF(OR($T20="",$U20=""),"Incomplete",IF(OR($T20="No",$U20="Not enrolled"),"Review","OK")))</f>
        <v/>
      </c>
    </row>
    <row r="21">
      <c r="M21" s="16" t="n"/>
      <c r="N21" s="17" t="n"/>
      <c r="Q21" s="16" t="n"/>
      <c r="Z21" s="16" t="n"/>
      <c r="AB21" s="18">
        <f>IF($M21="","",ROUND(YEARFRAC($M21,TODAY()),1))</f>
        <v/>
      </c>
      <c r="AC21" s="19">
        <f>IF($Q21="","",IF($Q21&lt;TODAY(),"Expired",IF($Q21-TODAY()&lt;=90,"Expires within 90 days","In warranty")))</f>
        <v/>
      </c>
      <c r="AD21" s="20">
        <f>IF(OR($M21="",$C21=""),"",IFERROR(EDATE($M21,VALUE(INDEX(Lists!$B$2:$B$11,MATCH($C21,Lists!$A$2:$A$11,0)))),""))</f>
        <v/>
      </c>
      <c r="AE21" s="19">
        <f>IF($AD21="","",IF($AD21&lt;TODAY(),"Overdue",IF($AD21-TODAY()&lt;=90,"Due within 90 days","OK")))</f>
        <v/>
      </c>
      <c r="AF21" s="19">
        <f>IF($A21="","",IF(OR($T21="",$U21=""),"Incomplete",IF(OR($T21="No",$U21="Not enrolled"),"Review","OK")))</f>
        <v/>
      </c>
    </row>
    <row r="22">
      <c r="M22" s="16" t="n"/>
      <c r="N22" s="17" t="n"/>
      <c r="Q22" s="16" t="n"/>
      <c r="Z22" s="16" t="n"/>
      <c r="AB22" s="18">
        <f>IF($M22="","",ROUND(YEARFRAC($M22,TODAY()),1))</f>
        <v/>
      </c>
      <c r="AC22" s="19">
        <f>IF($Q22="","",IF($Q22&lt;TODAY(),"Expired",IF($Q22-TODAY()&lt;=90,"Expires within 90 days","In warranty")))</f>
        <v/>
      </c>
      <c r="AD22" s="20">
        <f>IF(OR($M22="",$C22=""),"",IFERROR(EDATE($M22,VALUE(INDEX(Lists!$B$2:$B$11,MATCH($C22,Lists!$A$2:$A$11,0)))),""))</f>
        <v/>
      </c>
      <c r="AE22" s="19">
        <f>IF($AD22="","",IF($AD22&lt;TODAY(),"Overdue",IF($AD22-TODAY()&lt;=90,"Due within 90 days","OK")))</f>
        <v/>
      </c>
      <c r="AF22" s="19">
        <f>IF($A22="","",IF(OR($T22="",$U22=""),"Incomplete",IF(OR($T22="No",$U22="Not enrolled"),"Review","OK")))</f>
        <v/>
      </c>
    </row>
    <row r="23">
      <c r="M23" s="16" t="n"/>
      <c r="N23" s="17" t="n"/>
      <c r="Q23" s="16" t="n"/>
      <c r="Z23" s="16" t="n"/>
      <c r="AB23" s="18">
        <f>IF($M23="","",ROUND(YEARFRAC($M23,TODAY()),1))</f>
        <v/>
      </c>
      <c r="AC23" s="19">
        <f>IF($Q23="","",IF($Q23&lt;TODAY(),"Expired",IF($Q23-TODAY()&lt;=90,"Expires within 90 days","In warranty")))</f>
        <v/>
      </c>
      <c r="AD23" s="20">
        <f>IF(OR($M23="",$C23=""),"",IFERROR(EDATE($M23,VALUE(INDEX(Lists!$B$2:$B$11,MATCH($C23,Lists!$A$2:$A$11,0)))),""))</f>
        <v/>
      </c>
      <c r="AE23" s="19">
        <f>IF($AD23="","",IF($AD23&lt;TODAY(),"Overdue",IF($AD23-TODAY()&lt;=90,"Due within 90 days","OK")))</f>
        <v/>
      </c>
      <c r="AF23" s="19">
        <f>IF($A23="","",IF(OR($T23="",$U23=""),"Incomplete",IF(OR($T23="No",$U23="Not enrolled"),"Review","OK")))</f>
        <v/>
      </c>
    </row>
    <row r="24">
      <c r="M24" s="16" t="n"/>
      <c r="N24" s="17" t="n"/>
      <c r="Q24" s="16" t="n"/>
      <c r="Z24" s="16" t="n"/>
      <c r="AB24" s="18">
        <f>IF($M24="","",ROUND(YEARFRAC($M24,TODAY()),1))</f>
        <v/>
      </c>
      <c r="AC24" s="19">
        <f>IF($Q24="","",IF($Q24&lt;TODAY(),"Expired",IF($Q24-TODAY()&lt;=90,"Expires within 90 days","In warranty")))</f>
        <v/>
      </c>
      <c r="AD24" s="20">
        <f>IF(OR($M24="",$C24=""),"",IFERROR(EDATE($M24,VALUE(INDEX(Lists!$B$2:$B$11,MATCH($C24,Lists!$A$2:$A$11,0)))),""))</f>
        <v/>
      </c>
      <c r="AE24" s="19">
        <f>IF($AD24="","",IF($AD24&lt;TODAY(),"Overdue",IF($AD24-TODAY()&lt;=90,"Due within 90 days","OK")))</f>
        <v/>
      </c>
      <c r="AF24" s="19">
        <f>IF($A24="","",IF(OR($T24="",$U24=""),"Incomplete",IF(OR($T24="No",$U24="Not enrolled"),"Review","OK")))</f>
        <v/>
      </c>
    </row>
    <row r="25">
      <c r="M25" s="16" t="n"/>
      <c r="N25" s="17" t="n"/>
      <c r="Q25" s="16" t="n"/>
      <c r="Z25" s="16" t="n"/>
      <c r="AB25" s="18">
        <f>IF($M25="","",ROUND(YEARFRAC($M25,TODAY()),1))</f>
        <v/>
      </c>
      <c r="AC25" s="19">
        <f>IF($Q25="","",IF($Q25&lt;TODAY(),"Expired",IF($Q25-TODAY()&lt;=90,"Expires within 90 days","In warranty")))</f>
        <v/>
      </c>
      <c r="AD25" s="20">
        <f>IF(OR($M25="",$C25=""),"",IFERROR(EDATE($M25,VALUE(INDEX(Lists!$B$2:$B$11,MATCH($C25,Lists!$A$2:$A$11,0)))),""))</f>
        <v/>
      </c>
      <c r="AE25" s="19">
        <f>IF($AD25="","",IF($AD25&lt;TODAY(),"Overdue",IF($AD25-TODAY()&lt;=90,"Due within 90 days","OK")))</f>
        <v/>
      </c>
      <c r="AF25" s="19">
        <f>IF($A25="","",IF(OR($T25="",$U25=""),"Incomplete",IF(OR($T25="No",$U25="Not enrolled"),"Review","OK")))</f>
        <v/>
      </c>
    </row>
    <row r="26">
      <c r="M26" s="16" t="n"/>
      <c r="N26" s="17" t="n"/>
      <c r="Q26" s="16" t="n"/>
      <c r="Z26" s="16" t="n"/>
      <c r="AB26" s="18">
        <f>IF($M26="","",ROUND(YEARFRAC($M26,TODAY()),1))</f>
        <v/>
      </c>
      <c r="AC26" s="19">
        <f>IF($Q26="","",IF($Q26&lt;TODAY(),"Expired",IF($Q26-TODAY()&lt;=90,"Expires within 90 days","In warranty")))</f>
        <v/>
      </c>
      <c r="AD26" s="20">
        <f>IF(OR($M26="",$C26=""),"",IFERROR(EDATE($M26,VALUE(INDEX(Lists!$B$2:$B$11,MATCH($C26,Lists!$A$2:$A$11,0)))),""))</f>
        <v/>
      </c>
      <c r="AE26" s="19">
        <f>IF($AD26="","",IF($AD26&lt;TODAY(),"Overdue",IF($AD26-TODAY()&lt;=90,"Due within 90 days","OK")))</f>
        <v/>
      </c>
      <c r="AF26" s="19">
        <f>IF($A26="","",IF(OR($T26="",$U26=""),"Incomplete",IF(OR($T26="No",$U26="Not enrolled"),"Review","OK")))</f>
        <v/>
      </c>
    </row>
    <row r="27">
      <c r="M27" s="16" t="n"/>
      <c r="N27" s="17" t="n"/>
      <c r="Q27" s="16" t="n"/>
      <c r="Z27" s="16" t="n"/>
      <c r="AB27" s="18">
        <f>IF($M27="","",ROUND(YEARFRAC($M27,TODAY()),1))</f>
        <v/>
      </c>
      <c r="AC27" s="19">
        <f>IF($Q27="","",IF($Q27&lt;TODAY(),"Expired",IF($Q27-TODAY()&lt;=90,"Expires within 90 days","In warranty")))</f>
        <v/>
      </c>
      <c r="AD27" s="20">
        <f>IF(OR($M27="",$C27=""),"",IFERROR(EDATE($M27,VALUE(INDEX(Lists!$B$2:$B$11,MATCH($C27,Lists!$A$2:$A$11,0)))),""))</f>
        <v/>
      </c>
      <c r="AE27" s="19">
        <f>IF($AD27="","",IF($AD27&lt;TODAY(),"Overdue",IF($AD27-TODAY()&lt;=90,"Due within 90 days","OK")))</f>
        <v/>
      </c>
      <c r="AF27" s="19">
        <f>IF($A27="","",IF(OR($T27="",$U27=""),"Incomplete",IF(OR($T27="No",$U27="Not enrolled"),"Review","OK")))</f>
        <v/>
      </c>
    </row>
    <row r="28">
      <c r="M28" s="16" t="n"/>
      <c r="N28" s="17" t="n"/>
      <c r="Q28" s="16" t="n"/>
      <c r="Z28" s="16" t="n"/>
      <c r="AB28" s="18">
        <f>IF($M28="","",ROUND(YEARFRAC($M28,TODAY()),1))</f>
        <v/>
      </c>
      <c r="AC28" s="19">
        <f>IF($Q28="","",IF($Q28&lt;TODAY(),"Expired",IF($Q28-TODAY()&lt;=90,"Expires within 90 days","In warranty")))</f>
        <v/>
      </c>
      <c r="AD28" s="20">
        <f>IF(OR($M28="",$C28=""),"",IFERROR(EDATE($M28,VALUE(INDEX(Lists!$B$2:$B$11,MATCH($C28,Lists!$A$2:$A$11,0)))),""))</f>
        <v/>
      </c>
      <c r="AE28" s="19">
        <f>IF($AD28="","",IF($AD28&lt;TODAY(),"Overdue",IF($AD28-TODAY()&lt;=90,"Due within 90 days","OK")))</f>
        <v/>
      </c>
      <c r="AF28" s="19">
        <f>IF($A28="","",IF(OR($T28="",$U28=""),"Incomplete",IF(OR($T28="No",$U28="Not enrolled"),"Review","OK")))</f>
        <v/>
      </c>
    </row>
    <row r="29">
      <c r="M29" s="16" t="n"/>
      <c r="N29" s="17" t="n"/>
      <c r="Q29" s="16" t="n"/>
      <c r="Z29" s="16" t="n"/>
      <c r="AB29" s="18">
        <f>IF($M29="","",ROUND(YEARFRAC($M29,TODAY()),1))</f>
        <v/>
      </c>
      <c r="AC29" s="19">
        <f>IF($Q29="","",IF($Q29&lt;TODAY(),"Expired",IF($Q29-TODAY()&lt;=90,"Expires within 90 days","In warranty")))</f>
        <v/>
      </c>
      <c r="AD29" s="20">
        <f>IF(OR($M29="",$C29=""),"",IFERROR(EDATE($M29,VALUE(INDEX(Lists!$B$2:$B$11,MATCH($C29,Lists!$A$2:$A$11,0)))),""))</f>
        <v/>
      </c>
      <c r="AE29" s="19">
        <f>IF($AD29="","",IF($AD29&lt;TODAY(),"Overdue",IF($AD29-TODAY()&lt;=90,"Due within 90 days","OK")))</f>
        <v/>
      </c>
      <c r="AF29" s="19">
        <f>IF($A29="","",IF(OR($T29="",$U29=""),"Incomplete",IF(OR($T29="No",$U29="Not enrolled"),"Review","OK")))</f>
        <v/>
      </c>
    </row>
    <row r="30">
      <c r="M30" s="16" t="n"/>
      <c r="N30" s="17" t="n"/>
      <c r="Q30" s="16" t="n"/>
      <c r="Z30" s="16" t="n"/>
      <c r="AB30" s="18">
        <f>IF($M30="","",ROUND(YEARFRAC($M30,TODAY()),1))</f>
        <v/>
      </c>
      <c r="AC30" s="19">
        <f>IF($Q30="","",IF($Q30&lt;TODAY(),"Expired",IF($Q30-TODAY()&lt;=90,"Expires within 90 days","In warranty")))</f>
        <v/>
      </c>
      <c r="AD30" s="20">
        <f>IF(OR($M30="",$C30=""),"",IFERROR(EDATE($M30,VALUE(INDEX(Lists!$B$2:$B$11,MATCH($C30,Lists!$A$2:$A$11,0)))),""))</f>
        <v/>
      </c>
      <c r="AE30" s="19">
        <f>IF($AD30="","",IF($AD30&lt;TODAY(),"Overdue",IF($AD30-TODAY()&lt;=90,"Due within 90 days","OK")))</f>
        <v/>
      </c>
      <c r="AF30" s="19">
        <f>IF($A30="","",IF(OR($T30="",$U30=""),"Incomplete",IF(OR($T30="No",$U30="Not enrolled"),"Review","OK")))</f>
        <v/>
      </c>
    </row>
    <row r="31">
      <c r="M31" s="16" t="n"/>
      <c r="N31" s="17" t="n"/>
      <c r="Q31" s="16" t="n"/>
      <c r="Z31" s="16" t="n"/>
      <c r="AB31" s="18">
        <f>IF($M31="","",ROUND(YEARFRAC($M31,TODAY()),1))</f>
        <v/>
      </c>
      <c r="AC31" s="19">
        <f>IF($Q31="","",IF($Q31&lt;TODAY(),"Expired",IF($Q31-TODAY()&lt;=90,"Expires within 90 days","In warranty")))</f>
        <v/>
      </c>
      <c r="AD31" s="20">
        <f>IF(OR($M31="",$C31=""),"",IFERROR(EDATE($M31,VALUE(INDEX(Lists!$B$2:$B$11,MATCH($C31,Lists!$A$2:$A$11,0)))),""))</f>
        <v/>
      </c>
      <c r="AE31" s="19">
        <f>IF($AD31="","",IF($AD31&lt;TODAY(),"Overdue",IF($AD31-TODAY()&lt;=90,"Due within 90 days","OK")))</f>
        <v/>
      </c>
      <c r="AF31" s="19">
        <f>IF($A31="","",IF(OR($T31="",$U31=""),"Incomplete",IF(OR($T31="No",$U31="Not enrolled"),"Review","OK")))</f>
        <v/>
      </c>
    </row>
    <row r="32">
      <c r="M32" s="16" t="n"/>
      <c r="N32" s="17" t="n"/>
      <c r="Q32" s="16" t="n"/>
      <c r="Z32" s="16" t="n"/>
      <c r="AB32" s="18">
        <f>IF($M32="","",ROUND(YEARFRAC($M32,TODAY()),1))</f>
        <v/>
      </c>
      <c r="AC32" s="19">
        <f>IF($Q32="","",IF($Q32&lt;TODAY(),"Expired",IF($Q32-TODAY()&lt;=90,"Expires within 90 days","In warranty")))</f>
        <v/>
      </c>
      <c r="AD32" s="20">
        <f>IF(OR($M32="",$C32=""),"",IFERROR(EDATE($M32,VALUE(INDEX(Lists!$B$2:$B$11,MATCH($C32,Lists!$A$2:$A$11,0)))),""))</f>
        <v/>
      </c>
      <c r="AE32" s="19">
        <f>IF($AD32="","",IF($AD32&lt;TODAY(),"Overdue",IF($AD32-TODAY()&lt;=90,"Due within 90 days","OK")))</f>
        <v/>
      </c>
      <c r="AF32" s="19">
        <f>IF($A32="","",IF(OR($T32="",$U32=""),"Incomplete",IF(OR($T32="No",$U32="Not enrolled"),"Review","OK")))</f>
        <v/>
      </c>
    </row>
    <row r="33">
      <c r="M33" s="16" t="n"/>
      <c r="N33" s="17" t="n"/>
      <c r="Q33" s="16" t="n"/>
      <c r="Z33" s="16" t="n"/>
      <c r="AB33" s="18">
        <f>IF($M33="","",ROUND(YEARFRAC($M33,TODAY()),1))</f>
        <v/>
      </c>
      <c r="AC33" s="19">
        <f>IF($Q33="","",IF($Q33&lt;TODAY(),"Expired",IF($Q33-TODAY()&lt;=90,"Expires within 90 days","In warranty")))</f>
        <v/>
      </c>
      <c r="AD33" s="20">
        <f>IF(OR($M33="",$C33=""),"",IFERROR(EDATE($M33,VALUE(INDEX(Lists!$B$2:$B$11,MATCH($C33,Lists!$A$2:$A$11,0)))),""))</f>
        <v/>
      </c>
      <c r="AE33" s="19">
        <f>IF($AD33="","",IF($AD33&lt;TODAY(),"Overdue",IF($AD33-TODAY()&lt;=90,"Due within 90 days","OK")))</f>
        <v/>
      </c>
      <c r="AF33" s="19">
        <f>IF($A33="","",IF(OR($T33="",$U33=""),"Incomplete",IF(OR($T33="No",$U33="Not enrolled"),"Review","OK")))</f>
        <v/>
      </c>
    </row>
    <row r="34">
      <c r="M34" s="16" t="n"/>
      <c r="N34" s="17" t="n"/>
      <c r="Q34" s="16" t="n"/>
      <c r="Z34" s="16" t="n"/>
      <c r="AB34" s="18">
        <f>IF($M34="","",ROUND(YEARFRAC($M34,TODAY()),1))</f>
        <v/>
      </c>
      <c r="AC34" s="19">
        <f>IF($Q34="","",IF($Q34&lt;TODAY(),"Expired",IF($Q34-TODAY()&lt;=90,"Expires within 90 days","In warranty")))</f>
        <v/>
      </c>
      <c r="AD34" s="20">
        <f>IF(OR($M34="",$C34=""),"",IFERROR(EDATE($M34,VALUE(INDEX(Lists!$B$2:$B$11,MATCH($C34,Lists!$A$2:$A$11,0)))),""))</f>
        <v/>
      </c>
      <c r="AE34" s="19">
        <f>IF($AD34="","",IF($AD34&lt;TODAY(),"Overdue",IF($AD34-TODAY()&lt;=90,"Due within 90 days","OK")))</f>
        <v/>
      </c>
      <c r="AF34" s="19">
        <f>IF($A34="","",IF(OR($T34="",$U34=""),"Incomplete",IF(OR($T34="No",$U34="Not enrolled"),"Review","OK")))</f>
        <v/>
      </c>
    </row>
    <row r="35">
      <c r="M35" s="16" t="n"/>
      <c r="N35" s="17" t="n"/>
      <c r="Q35" s="16" t="n"/>
      <c r="Z35" s="16" t="n"/>
      <c r="AB35" s="18">
        <f>IF($M35="","",ROUND(YEARFRAC($M35,TODAY()),1))</f>
        <v/>
      </c>
      <c r="AC35" s="19">
        <f>IF($Q35="","",IF($Q35&lt;TODAY(),"Expired",IF($Q35-TODAY()&lt;=90,"Expires within 90 days","In warranty")))</f>
        <v/>
      </c>
      <c r="AD35" s="20">
        <f>IF(OR($M35="",$C35=""),"",IFERROR(EDATE($M35,VALUE(INDEX(Lists!$B$2:$B$11,MATCH($C35,Lists!$A$2:$A$11,0)))),""))</f>
        <v/>
      </c>
      <c r="AE35" s="19">
        <f>IF($AD35="","",IF($AD35&lt;TODAY(),"Overdue",IF($AD35-TODAY()&lt;=90,"Due within 90 days","OK")))</f>
        <v/>
      </c>
      <c r="AF35" s="19">
        <f>IF($A35="","",IF(OR($T35="",$U35=""),"Incomplete",IF(OR($T35="No",$U35="Not enrolled"),"Review","OK")))</f>
        <v/>
      </c>
    </row>
    <row r="36">
      <c r="M36" s="16" t="n"/>
      <c r="N36" s="17" t="n"/>
      <c r="Q36" s="16" t="n"/>
      <c r="Z36" s="16" t="n"/>
      <c r="AB36" s="18">
        <f>IF($M36="","",ROUND(YEARFRAC($M36,TODAY()),1))</f>
        <v/>
      </c>
      <c r="AC36" s="19">
        <f>IF($Q36="","",IF($Q36&lt;TODAY(),"Expired",IF($Q36-TODAY()&lt;=90,"Expires within 90 days","In warranty")))</f>
        <v/>
      </c>
      <c r="AD36" s="20">
        <f>IF(OR($M36="",$C36=""),"",IFERROR(EDATE($M36,VALUE(INDEX(Lists!$B$2:$B$11,MATCH($C36,Lists!$A$2:$A$11,0)))),""))</f>
        <v/>
      </c>
      <c r="AE36" s="19">
        <f>IF($AD36="","",IF($AD36&lt;TODAY(),"Overdue",IF($AD36-TODAY()&lt;=90,"Due within 90 days","OK")))</f>
        <v/>
      </c>
      <c r="AF36" s="19">
        <f>IF($A36="","",IF(OR($T36="",$U36=""),"Incomplete",IF(OR($T36="No",$U36="Not enrolled"),"Review","OK")))</f>
        <v/>
      </c>
    </row>
    <row r="37">
      <c r="M37" s="16" t="n"/>
      <c r="N37" s="17" t="n"/>
      <c r="Q37" s="16" t="n"/>
      <c r="Z37" s="16" t="n"/>
      <c r="AB37" s="18">
        <f>IF($M37="","",ROUND(YEARFRAC($M37,TODAY()),1))</f>
        <v/>
      </c>
      <c r="AC37" s="19">
        <f>IF($Q37="","",IF($Q37&lt;TODAY(),"Expired",IF($Q37-TODAY()&lt;=90,"Expires within 90 days","In warranty")))</f>
        <v/>
      </c>
      <c r="AD37" s="20">
        <f>IF(OR($M37="",$C37=""),"",IFERROR(EDATE($M37,VALUE(INDEX(Lists!$B$2:$B$11,MATCH($C37,Lists!$A$2:$A$11,0)))),""))</f>
        <v/>
      </c>
      <c r="AE37" s="19">
        <f>IF($AD37="","",IF($AD37&lt;TODAY(),"Overdue",IF($AD37-TODAY()&lt;=90,"Due within 90 days","OK")))</f>
        <v/>
      </c>
      <c r="AF37" s="19">
        <f>IF($A37="","",IF(OR($T37="",$U37=""),"Incomplete",IF(OR($T37="No",$U37="Not enrolled"),"Review","OK")))</f>
        <v/>
      </c>
    </row>
    <row r="38">
      <c r="M38" s="16" t="n"/>
      <c r="N38" s="17" t="n"/>
      <c r="Q38" s="16" t="n"/>
      <c r="Z38" s="16" t="n"/>
      <c r="AB38" s="18">
        <f>IF($M38="","",ROUND(YEARFRAC($M38,TODAY()),1))</f>
        <v/>
      </c>
      <c r="AC38" s="19">
        <f>IF($Q38="","",IF($Q38&lt;TODAY(),"Expired",IF($Q38-TODAY()&lt;=90,"Expires within 90 days","In warranty")))</f>
        <v/>
      </c>
      <c r="AD38" s="20">
        <f>IF(OR($M38="",$C38=""),"",IFERROR(EDATE($M38,VALUE(INDEX(Lists!$B$2:$B$11,MATCH($C38,Lists!$A$2:$A$11,0)))),""))</f>
        <v/>
      </c>
      <c r="AE38" s="19">
        <f>IF($AD38="","",IF($AD38&lt;TODAY(),"Overdue",IF($AD38-TODAY()&lt;=90,"Due within 90 days","OK")))</f>
        <v/>
      </c>
      <c r="AF38" s="19">
        <f>IF($A38="","",IF(OR($T38="",$U38=""),"Incomplete",IF(OR($T38="No",$U38="Not enrolled"),"Review","OK")))</f>
        <v/>
      </c>
    </row>
    <row r="39">
      <c r="M39" s="16" t="n"/>
      <c r="N39" s="17" t="n"/>
      <c r="Q39" s="16" t="n"/>
      <c r="Z39" s="16" t="n"/>
      <c r="AB39" s="18">
        <f>IF($M39="","",ROUND(YEARFRAC($M39,TODAY()),1))</f>
        <v/>
      </c>
      <c r="AC39" s="19">
        <f>IF($Q39="","",IF($Q39&lt;TODAY(),"Expired",IF($Q39-TODAY()&lt;=90,"Expires within 90 days","In warranty")))</f>
        <v/>
      </c>
      <c r="AD39" s="20">
        <f>IF(OR($M39="",$C39=""),"",IFERROR(EDATE($M39,VALUE(INDEX(Lists!$B$2:$B$11,MATCH($C39,Lists!$A$2:$A$11,0)))),""))</f>
        <v/>
      </c>
      <c r="AE39" s="19">
        <f>IF($AD39="","",IF($AD39&lt;TODAY(),"Overdue",IF($AD39-TODAY()&lt;=90,"Due within 90 days","OK")))</f>
        <v/>
      </c>
      <c r="AF39" s="19">
        <f>IF($A39="","",IF(OR($T39="",$U39=""),"Incomplete",IF(OR($T39="No",$U39="Not enrolled"),"Review","OK")))</f>
        <v/>
      </c>
    </row>
    <row r="40">
      <c r="M40" s="16" t="n"/>
      <c r="N40" s="17" t="n"/>
      <c r="Q40" s="16" t="n"/>
      <c r="Z40" s="16" t="n"/>
      <c r="AB40" s="18">
        <f>IF($M40="","",ROUND(YEARFRAC($M40,TODAY()),1))</f>
        <v/>
      </c>
      <c r="AC40" s="19">
        <f>IF($Q40="","",IF($Q40&lt;TODAY(),"Expired",IF($Q40-TODAY()&lt;=90,"Expires within 90 days","In warranty")))</f>
        <v/>
      </c>
      <c r="AD40" s="20">
        <f>IF(OR($M40="",$C40=""),"",IFERROR(EDATE($M40,VALUE(INDEX(Lists!$B$2:$B$11,MATCH($C40,Lists!$A$2:$A$11,0)))),""))</f>
        <v/>
      </c>
      <c r="AE40" s="19">
        <f>IF($AD40="","",IF($AD40&lt;TODAY(),"Overdue",IF($AD40-TODAY()&lt;=90,"Due within 90 days","OK")))</f>
        <v/>
      </c>
      <c r="AF40" s="19">
        <f>IF($A40="","",IF(OR($T40="",$U40=""),"Incomplete",IF(OR($T40="No",$U40="Not enrolled"),"Review","OK")))</f>
        <v/>
      </c>
    </row>
    <row r="41">
      <c r="M41" s="16" t="n"/>
      <c r="N41" s="17" t="n"/>
      <c r="Q41" s="16" t="n"/>
      <c r="Z41" s="16" t="n"/>
      <c r="AB41" s="18">
        <f>IF($M41="","",ROUND(YEARFRAC($M41,TODAY()),1))</f>
        <v/>
      </c>
      <c r="AC41" s="19">
        <f>IF($Q41="","",IF($Q41&lt;TODAY(),"Expired",IF($Q41-TODAY()&lt;=90,"Expires within 90 days","In warranty")))</f>
        <v/>
      </c>
      <c r="AD41" s="20">
        <f>IF(OR($M41="",$C41=""),"",IFERROR(EDATE($M41,VALUE(INDEX(Lists!$B$2:$B$11,MATCH($C41,Lists!$A$2:$A$11,0)))),""))</f>
        <v/>
      </c>
      <c r="AE41" s="19">
        <f>IF($AD41="","",IF($AD41&lt;TODAY(),"Overdue",IF($AD41-TODAY()&lt;=90,"Due within 90 days","OK")))</f>
        <v/>
      </c>
      <c r="AF41" s="19">
        <f>IF($A41="","",IF(OR($T41="",$U41=""),"Incomplete",IF(OR($T41="No",$U41="Not enrolled"),"Review","OK")))</f>
        <v/>
      </c>
    </row>
    <row r="42">
      <c r="M42" s="16" t="n"/>
      <c r="N42" s="17" t="n"/>
      <c r="Q42" s="16" t="n"/>
      <c r="Z42" s="16" t="n"/>
      <c r="AB42" s="18">
        <f>IF($M42="","",ROUND(YEARFRAC($M42,TODAY()),1))</f>
        <v/>
      </c>
      <c r="AC42" s="19">
        <f>IF($Q42="","",IF($Q42&lt;TODAY(),"Expired",IF($Q42-TODAY()&lt;=90,"Expires within 90 days","In warranty")))</f>
        <v/>
      </c>
      <c r="AD42" s="20">
        <f>IF(OR($M42="",$C42=""),"",IFERROR(EDATE($M42,VALUE(INDEX(Lists!$B$2:$B$11,MATCH($C42,Lists!$A$2:$A$11,0)))),""))</f>
        <v/>
      </c>
      <c r="AE42" s="19">
        <f>IF($AD42="","",IF($AD42&lt;TODAY(),"Overdue",IF($AD42-TODAY()&lt;=90,"Due within 90 days","OK")))</f>
        <v/>
      </c>
      <c r="AF42" s="19">
        <f>IF($A42="","",IF(OR($T42="",$U42=""),"Incomplete",IF(OR($T42="No",$U42="Not enrolled"),"Review","OK")))</f>
        <v/>
      </c>
    </row>
    <row r="43">
      <c r="M43" s="16" t="n"/>
      <c r="N43" s="17" t="n"/>
      <c r="Q43" s="16" t="n"/>
      <c r="Z43" s="16" t="n"/>
      <c r="AB43" s="18">
        <f>IF($M43="","",ROUND(YEARFRAC($M43,TODAY()),1))</f>
        <v/>
      </c>
      <c r="AC43" s="19">
        <f>IF($Q43="","",IF($Q43&lt;TODAY(),"Expired",IF($Q43-TODAY()&lt;=90,"Expires within 90 days","In warranty")))</f>
        <v/>
      </c>
      <c r="AD43" s="20">
        <f>IF(OR($M43="",$C43=""),"",IFERROR(EDATE($M43,VALUE(INDEX(Lists!$B$2:$B$11,MATCH($C43,Lists!$A$2:$A$11,0)))),""))</f>
        <v/>
      </c>
      <c r="AE43" s="19">
        <f>IF($AD43="","",IF($AD43&lt;TODAY(),"Overdue",IF($AD43-TODAY()&lt;=90,"Due within 90 days","OK")))</f>
        <v/>
      </c>
      <c r="AF43" s="19">
        <f>IF($A43="","",IF(OR($T43="",$U43=""),"Incomplete",IF(OR($T43="No",$U43="Not enrolled"),"Review","OK")))</f>
        <v/>
      </c>
    </row>
    <row r="44">
      <c r="M44" s="16" t="n"/>
      <c r="N44" s="17" t="n"/>
      <c r="Q44" s="16" t="n"/>
      <c r="Z44" s="16" t="n"/>
      <c r="AB44" s="18">
        <f>IF($M44="","",ROUND(YEARFRAC($M44,TODAY()),1))</f>
        <v/>
      </c>
      <c r="AC44" s="19">
        <f>IF($Q44="","",IF($Q44&lt;TODAY(),"Expired",IF($Q44-TODAY()&lt;=90,"Expires within 90 days","In warranty")))</f>
        <v/>
      </c>
      <c r="AD44" s="20">
        <f>IF(OR($M44="",$C44=""),"",IFERROR(EDATE($M44,VALUE(INDEX(Lists!$B$2:$B$11,MATCH($C44,Lists!$A$2:$A$11,0)))),""))</f>
        <v/>
      </c>
      <c r="AE44" s="19">
        <f>IF($AD44="","",IF($AD44&lt;TODAY(),"Overdue",IF($AD44-TODAY()&lt;=90,"Due within 90 days","OK")))</f>
        <v/>
      </c>
      <c r="AF44" s="19">
        <f>IF($A44="","",IF(OR($T44="",$U44=""),"Incomplete",IF(OR($T44="No",$U44="Not enrolled"),"Review","OK")))</f>
        <v/>
      </c>
    </row>
    <row r="45">
      <c r="M45" s="16" t="n"/>
      <c r="N45" s="17" t="n"/>
      <c r="Q45" s="16" t="n"/>
      <c r="Z45" s="16" t="n"/>
      <c r="AB45" s="18">
        <f>IF($M45="","",ROUND(YEARFRAC($M45,TODAY()),1))</f>
        <v/>
      </c>
      <c r="AC45" s="19">
        <f>IF($Q45="","",IF($Q45&lt;TODAY(),"Expired",IF($Q45-TODAY()&lt;=90,"Expires within 90 days","In warranty")))</f>
        <v/>
      </c>
      <c r="AD45" s="20">
        <f>IF(OR($M45="",$C45=""),"",IFERROR(EDATE($M45,VALUE(INDEX(Lists!$B$2:$B$11,MATCH($C45,Lists!$A$2:$A$11,0)))),""))</f>
        <v/>
      </c>
      <c r="AE45" s="19">
        <f>IF($AD45="","",IF($AD45&lt;TODAY(),"Overdue",IF($AD45-TODAY()&lt;=90,"Due within 90 days","OK")))</f>
        <v/>
      </c>
      <c r="AF45" s="19">
        <f>IF($A45="","",IF(OR($T45="",$U45=""),"Incomplete",IF(OR($T45="No",$U45="Not enrolled"),"Review","OK")))</f>
        <v/>
      </c>
    </row>
    <row r="46">
      <c r="M46" s="16" t="n"/>
      <c r="N46" s="17" t="n"/>
      <c r="Q46" s="16" t="n"/>
      <c r="Z46" s="16" t="n"/>
      <c r="AB46" s="18">
        <f>IF($M46="","",ROUND(YEARFRAC($M46,TODAY()),1))</f>
        <v/>
      </c>
      <c r="AC46" s="19">
        <f>IF($Q46="","",IF($Q46&lt;TODAY(),"Expired",IF($Q46-TODAY()&lt;=90,"Expires within 90 days","In warranty")))</f>
        <v/>
      </c>
      <c r="AD46" s="20">
        <f>IF(OR($M46="",$C46=""),"",IFERROR(EDATE($M46,VALUE(INDEX(Lists!$B$2:$B$11,MATCH($C46,Lists!$A$2:$A$11,0)))),""))</f>
        <v/>
      </c>
      <c r="AE46" s="19">
        <f>IF($AD46="","",IF($AD46&lt;TODAY(),"Overdue",IF($AD46-TODAY()&lt;=90,"Due within 90 days","OK")))</f>
        <v/>
      </c>
      <c r="AF46" s="19">
        <f>IF($A46="","",IF(OR($T46="",$U46=""),"Incomplete",IF(OR($T46="No",$U46="Not enrolled"),"Review","OK")))</f>
        <v/>
      </c>
    </row>
    <row r="47">
      <c r="M47" s="16" t="n"/>
      <c r="N47" s="17" t="n"/>
      <c r="Q47" s="16" t="n"/>
      <c r="Z47" s="16" t="n"/>
      <c r="AB47" s="18">
        <f>IF($M47="","",ROUND(YEARFRAC($M47,TODAY()),1))</f>
        <v/>
      </c>
      <c r="AC47" s="19">
        <f>IF($Q47="","",IF($Q47&lt;TODAY(),"Expired",IF($Q47-TODAY()&lt;=90,"Expires within 90 days","In warranty")))</f>
        <v/>
      </c>
      <c r="AD47" s="20">
        <f>IF(OR($M47="",$C47=""),"",IFERROR(EDATE($M47,VALUE(INDEX(Lists!$B$2:$B$11,MATCH($C47,Lists!$A$2:$A$11,0)))),""))</f>
        <v/>
      </c>
      <c r="AE47" s="19">
        <f>IF($AD47="","",IF($AD47&lt;TODAY(),"Overdue",IF($AD47-TODAY()&lt;=90,"Due within 90 days","OK")))</f>
        <v/>
      </c>
      <c r="AF47" s="19">
        <f>IF($A47="","",IF(OR($T47="",$U47=""),"Incomplete",IF(OR($T47="No",$U47="Not enrolled"),"Review","OK")))</f>
        <v/>
      </c>
    </row>
    <row r="48">
      <c r="M48" s="16" t="n"/>
      <c r="N48" s="17" t="n"/>
      <c r="Q48" s="16" t="n"/>
      <c r="Z48" s="16" t="n"/>
      <c r="AB48" s="18">
        <f>IF($M48="","",ROUND(YEARFRAC($M48,TODAY()),1))</f>
        <v/>
      </c>
      <c r="AC48" s="19">
        <f>IF($Q48="","",IF($Q48&lt;TODAY(),"Expired",IF($Q48-TODAY()&lt;=90,"Expires within 90 days","In warranty")))</f>
        <v/>
      </c>
      <c r="AD48" s="20">
        <f>IF(OR($M48="",$C48=""),"",IFERROR(EDATE($M48,VALUE(INDEX(Lists!$B$2:$B$11,MATCH($C48,Lists!$A$2:$A$11,0)))),""))</f>
        <v/>
      </c>
      <c r="AE48" s="19">
        <f>IF($AD48="","",IF($AD48&lt;TODAY(),"Overdue",IF($AD48-TODAY()&lt;=90,"Due within 90 days","OK")))</f>
        <v/>
      </c>
      <c r="AF48" s="19">
        <f>IF($A48="","",IF(OR($T48="",$U48=""),"Incomplete",IF(OR($T48="No",$U48="Not enrolled"),"Review","OK")))</f>
        <v/>
      </c>
    </row>
    <row r="49">
      <c r="M49" s="16" t="n"/>
      <c r="N49" s="17" t="n"/>
      <c r="Q49" s="16" t="n"/>
      <c r="Z49" s="16" t="n"/>
      <c r="AB49" s="18">
        <f>IF($M49="","",ROUND(YEARFRAC($M49,TODAY()),1))</f>
        <v/>
      </c>
      <c r="AC49" s="19">
        <f>IF($Q49="","",IF($Q49&lt;TODAY(),"Expired",IF($Q49-TODAY()&lt;=90,"Expires within 90 days","In warranty")))</f>
        <v/>
      </c>
      <c r="AD49" s="20">
        <f>IF(OR($M49="",$C49=""),"",IFERROR(EDATE($M49,VALUE(INDEX(Lists!$B$2:$B$11,MATCH($C49,Lists!$A$2:$A$11,0)))),""))</f>
        <v/>
      </c>
      <c r="AE49" s="19">
        <f>IF($AD49="","",IF($AD49&lt;TODAY(),"Overdue",IF($AD49-TODAY()&lt;=90,"Due within 90 days","OK")))</f>
        <v/>
      </c>
      <c r="AF49" s="19">
        <f>IF($A49="","",IF(OR($T49="",$U49=""),"Incomplete",IF(OR($T49="No",$U49="Not enrolled"),"Review","OK")))</f>
        <v/>
      </c>
    </row>
    <row r="50">
      <c r="M50" s="16" t="n"/>
      <c r="N50" s="17" t="n"/>
      <c r="Q50" s="16" t="n"/>
      <c r="Z50" s="16" t="n"/>
      <c r="AB50" s="18">
        <f>IF($M50="","",ROUND(YEARFRAC($M50,TODAY()),1))</f>
        <v/>
      </c>
      <c r="AC50" s="19">
        <f>IF($Q50="","",IF($Q50&lt;TODAY(),"Expired",IF($Q50-TODAY()&lt;=90,"Expires within 90 days","In warranty")))</f>
        <v/>
      </c>
      <c r="AD50" s="20">
        <f>IF(OR($M50="",$C50=""),"",IFERROR(EDATE($M50,VALUE(INDEX(Lists!$B$2:$B$11,MATCH($C50,Lists!$A$2:$A$11,0)))),""))</f>
        <v/>
      </c>
      <c r="AE50" s="19">
        <f>IF($AD50="","",IF($AD50&lt;TODAY(),"Overdue",IF($AD50-TODAY()&lt;=90,"Due within 90 days","OK")))</f>
        <v/>
      </c>
      <c r="AF50" s="19">
        <f>IF($A50="","",IF(OR($T50="",$U50=""),"Incomplete",IF(OR($T50="No",$U50="Not enrolled"),"Review","OK")))</f>
        <v/>
      </c>
    </row>
    <row r="51">
      <c r="M51" s="16" t="n"/>
      <c r="N51" s="17" t="n"/>
      <c r="Q51" s="16" t="n"/>
      <c r="Z51" s="16" t="n"/>
      <c r="AB51" s="18">
        <f>IF($M51="","",ROUND(YEARFRAC($M51,TODAY()),1))</f>
        <v/>
      </c>
      <c r="AC51" s="19">
        <f>IF($Q51="","",IF($Q51&lt;TODAY(),"Expired",IF($Q51-TODAY()&lt;=90,"Expires within 90 days","In warranty")))</f>
        <v/>
      </c>
      <c r="AD51" s="20">
        <f>IF(OR($M51="",$C51=""),"",IFERROR(EDATE($M51,VALUE(INDEX(Lists!$B$2:$B$11,MATCH($C51,Lists!$A$2:$A$11,0)))),""))</f>
        <v/>
      </c>
      <c r="AE51" s="19">
        <f>IF($AD51="","",IF($AD51&lt;TODAY(),"Overdue",IF($AD51-TODAY()&lt;=90,"Due within 90 days","OK")))</f>
        <v/>
      </c>
      <c r="AF51" s="19">
        <f>IF($A51="","",IF(OR($T51="",$U51=""),"Incomplete",IF(OR($T51="No",$U51="Not enrolled"),"Review","OK")))</f>
        <v/>
      </c>
    </row>
    <row r="52">
      <c r="M52" s="16" t="n"/>
      <c r="N52" s="17" t="n"/>
      <c r="Q52" s="16" t="n"/>
      <c r="Z52" s="16" t="n"/>
      <c r="AB52" s="18">
        <f>IF($M52="","",ROUND(YEARFRAC($M52,TODAY()),1))</f>
        <v/>
      </c>
      <c r="AC52" s="19">
        <f>IF($Q52="","",IF($Q52&lt;TODAY(),"Expired",IF($Q52-TODAY()&lt;=90,"Expires within 90 days","In warranty")))</f>
        <v/>
      </c>
      <c r="AD52" s="20">
        <f>IF(OR($M52="",$C52=""),"",IFERROR(EDATE($M52,VALUE(INDEX(Lists!$B$2:$B$11,MATCH($C52,Lists!$A$2:$A$11,0)))),""))</f>
        <v/>
      </c>
      <c r="AE52" s="19">
        <f>IF($AD52="","",IF($AD52&lt;TODAY(),"Overdue",IF($AD52-TODAY()&lt;=90,"Due within 90 days","OK")))</f>
        <v/>
      </c>
      <c r="AF52" s="19">
        <f>IF($A52="","",IF(OR($T52="",$U52=""),"Incomplete",IF(OR($T52="No",$U52="Not enrolled"),"Review","OK")))</f>
        <v/>
      </c>
    </row>
    <row r="53">
      <c r="M53" s="16" t="n"/>
      <c r="N53" s="17" t="n"/>
      <c r="Q53" s="16" t="n"/>
      <c r="Z53" s="16" t="n"/>
      <c r="AB53" s="18">
        <f>IF($M53="","",ROUND(YEARFRAC($M53,TODAY()),1))</f>
        <v/>
      </c>
      <c r="AC53" s="19">
        <f>IF($Q53="","",IF($Q53&lt;TODAY(),"Expired",IF($Q53-TODAY()&lt;=90,"Expires within 90 days","In warranty")))</f>
        <v/>
      </c>
      <c r="AD53" s="20">
        <f>IF(OR($M53="",$C53=""),"",IFERROR(EDATE($M53,VALUE(INDEX(Lists!$B$2:$B$11,MATCH($C53,Lists!$A$2:$A$11,0)))),""))</f>
        <v/>
      </c>
      <c r="AE53" s="19">
        <f>IF($AD53="","",IF($AD53&lt;TODAY(),"Overdue",IF($AD53-TODAY()&lt;=90,"Due within 90 days","OK")))</f>
        <v/>
      </c>
      <c r="AF53" s="19">
        <f>IF($A53="","",IF(OR($T53="",$U53=""),"Incomplete",IF(OR($T53="No",$U53="Not enrolled"),"Review","OK")))</f>
        <v/>
      </c>
    </row>
    <row r="54">
      <c r="M54" s="16" t="n"/>
      <c r="N54" s="17" t="n"/>
      <c r="Q54" s="16" t="n"/>
      <c r="Z54" s="16" t="n"/>
      <c r="AB54" s="18">
        <f>IF($M54="","",ROUND(YEARFRAC($M54,TODAY()),1))</f>
        <v/>
      </c>
      <c r="AC54" s="19">
        <f>IF($Q54="","",IF($Q54&lt;TODAY(),"Expired",IF($Q54-TODAY()&lt;=90,"Expires within 90 days","In warranty")))</f>
        <v/>
      </c>
      <c r="AD54" s="20">
        <f>IF(OR($M54="",$C54=""),"",IFERROR(EDATE($M54,VALUE(INDEX(Lists!$B$2:$B$11,MATCH($C54,Lists!$A$2:$A$11,0)))),""))</f>
        <v/>
      </c>
      <c r="AE54" s="19">
        <f>IF($AD54="","",IF($AD54&lt;TODAY(),"Overdue",IF($AD54-TODAY()&lt;=90,"Due within 90 days","OK")))</f>
        <v/>
      </c>
      <c r="AF54" s="19">
        <f>IF($A54="","",IF(OR($T54="",$U54=""),"Incomplete",IF(OR($T54="No",$U54="Not enrolled"),"Review","OK")))</f>
        <v/>
      </c>
    </row>
    <row r="55">
      <c r="M55" s="16" t="n"/>
      <c r="N55" s="17" t="n"/>
      <c r="Q55" s="16" t="n"/>
      <c r="Z55" s="16" t="n"/>
      <c r="AB55" s="18">
        <f>IF($M55="","",ROUND(YEARFRAC($M55,TODAY()),1))</f>
        <v/>
      </c>
      <c r="AC55" s="19">
        <f>IF($Q55="","",IF($Q55&lt;TODAY(),"Expired",IF($Q55-TODAY()&lt;=90,"Expires within 90 days","In warranty")))</f>
        <v/>
      </c>
      <c r="AD55" s="20">
        <f>IF(OR($M55="",$C55=""),"",IFERROR(EDATE($M55,VALUE(INDEX(Lists!$B$2:$B$11,MATCH($C55,Lists!$A$2:$A$11,0)))),""))</f>
        <v/>
      </c>
      <c r="AE55" s="19">
        <f>IF($AD55="","",IF($AD55&lt;TODAY(),"Overdue",IF($AD55-TODAY()&lt;=90,"Due within 90 days","OK")))</f>
        <v/>
      </c>
      <c r="AF55" s="19">
        <f>IF($A55="","",IF(OR($T55="",$U55=""),"Incomplete",IF(OR($T55="No",$U55="Not enrolled"),"Review","OK")))</f>
        <v/>
      </c>
    </row>
    <row r="56">
      <c r="M56" s="16" t="n"/>
      <c r="N56" s="17" t="n"/>
      <c r="Q56" s="16" t="n"/>
      <c r="Z56" s="16" t="n"/>
      <c r="AB56" s="18">
        <f>IF($M56="","",ROUND(YEARFRAC($M56,TODAY()),1))</f>
        <v/>
      </c>
      <c r="AC56" s="19">
        <f>IF($Q56="","",IF($Q56&lt;TODAY(),"Expired",IF($Q56-TODAY()&lt;=90,"Expires within 90 days","In warranty")))</f>
        <v/>
      </c>
      <c r="AD56" s="20">
        <f>IF(OR($M56="",$C56=""),"",IFERROR(EDATE($M56,VALUE(INDEX(Lists!$B$2:$B$11,MATCH($C56,Lists!$A$2:$A$11,0)))),""))</f>
        <v/>
      </c>
      <c r="AE56" s="19">
        <f>IF($AD56="","",IF($AD56&lt;TODAY(),"Overdue",IF($AD56-TODAY()&lt;=90,"Due within 90 days","OK")))</f>
        <v/>
      </c>
      <c r="AF56" s="19">
        <f>IF($A56="","",IF(OR($T56="",$U56=""),"Incomplete",IF(OR($T56="No",$U56="Not enrolled"),"Review","OK")))</f>
        <v/>
      </c>
    </row>
    <row r="57">
      <c r="M57" s="16" t="n"/>
      <c r="N57" s="17" t="n"/>
      <c r="Q57" s="16" t="n"/>
      <c r="Z57" s="16" t="n"/>
      <c r="AB57" s="18">
        <f>IF($M57="","",ROUND(YEARFRAC($M57,TODAY()),1))</f>
        <v/>
      </c>
      <c r="AC57" s="19">
        <f>IF($Q57="","",IF($Q57&lt;TODAY(),"Expired",IF($Q57-TODAY()&lt;=90,"Expires within 90 days","In warranty")))</f>
        <v/>
      </c>
      <c r="AD57" s="20">
        <f>IF(OR($M57="",$C57=""),"",IFERROR(EDATE($M57,VALUE(INDEX(Lists!$B$2:$B$11,MATCH($C57,Lists!$A$2:$A$11,0)))),""))</f>
        <v/>
      </c>
      <c r="AE57" s="19">
        <f>IF($AD57="","",IF($AD57&lt;TODAY(),"Overdue",IF($AD57-TODAY()&lt;=90,"Due within 90 days","OK")))</f>
        <v/>
      </c>
      <c r="AF57" s="19">
        <f>IF($A57="","",IF(OR($T57="",$U57=""),"Incomplete",IF(OR($T57="No",$U57="Not enrolled"),"Review","OK")))</f>
        <v/>
      </c>
    </row>
    <row r="58">
      <c r="M58" s="16" t="n"/>
      <c r="N58" s="17" t="n"/>
      <c r="Q58" s="16" t="n"/>
      <c r="Z58" s="16" t="n"/>
      <c r="AB58" s="18">
        <f>IF($M58="","",ROUND(YEARFRAC($M58,TODAY()),1))</f>
        <v/>
      </c>
      <c r="AC58" s="19">
        <f>IF($Q58="","",IF($Q58&lt;TODAY(),"Expired",IF($Q58-TODAY()&lt;=90,"Expires within 90 days","In warranty")))</f>
        <v/>
      </c>
      <c r="AD58" s="20">
        <f>IF(OR($M58="",$C58=""),"",IFERROR(EDATE($M58,VALUE(INDEX(Lists!$B$2:$B$11,MATCH($C58,Lists!$A$2:$A$11,0)))),""))</f>
        <v/>
      </c>
      <c r="AE58" s="19">
        <f>IF($AD58="","",IF($AD58&lt;TODAY(),"Overdue",IF($AD58-TODAY()&lt;=90,"Due within 90 days","OK")))</f>
        <v/>
      </c>
      <c r="AF58" s="19">
        <f>IF($A58="","",IF(OR($T58="",$U58=""),"Incomplete",IF(OR($T58="No",$U58="Not enrolled"),"Review","OK")))</f>
        <v/>
      </c>
    </row>
    <row r="59">
      <c r="M59" s="16" t="n"/>
      <c r="N59" s="17" t="n"/>
      <c r="Q59" s="16" t="n"/>
      <c r="Z59" s="16" t="n"/>
      <c r="AB59" s="18">
        <f>IF($M59="","",ROUND(YEARFRAC($M59,TODAY()),1))</f>
        <v/>
      </c>
      <c r="AC59" s="19">
        <f>IF($Q59="","",IF($Q59&lt;TODAY(),"Expired",IF($Q59-TODAY()&lt;=90,"Expires within 90 days","In warranty")))</f>
        <v/>
      </c>
      <c r="AD59" s="20">
        <f>IF(OR($M59="",$C59=""),"",IFERROR(EDATE($M59,VALUE(INDEX(Lists!$B$2:$B$11,MATCH($C59,Lists!$A$2:$A$11,0)))),""))</f>
        <v/>
      </c>
      <c r="AE59" s="19">
        <f>IF($AD59="","",IF($AD59&lt;TODAY(),"Overdue",IF($AD59-TODAY()&lt;=90,"Due within 90 days","OK")))</f>
        <v/>
      </c>
      <c r="AF59" s="19">
        <f>IF($A59="","",IF(OR($T59="",$U59=""),"Incomplete",IF(OR($T59="No",$U59="Not enrolled"),"Review","OK")))</f>
        <v/>
      </c>
    </row>
    <row r="60">
      <c r="M60" s="16" t="n"/>
      <c r="N60" s="17" t="n"/>
      <c r="Q60" s="16" t="n"/>
      <c r="Z60" s="16" t="n"/>
      <c r="AB60" s="18">
        <f>IF($M60="","",ROUND(YEARFRAC($M60,TODAY()),1))</f>
        <v/>
      </c>
      <c r="AC60" s="19">
        <f>IF($Q60="","",IF($Q60&lt;TODAY(),"Expired",IF($Q60-TODAY()&lt;=90,"Expires within 90 days","In warranty")))</f>
        <v/>
      </c>
      <c r="AD60" s="20">
        <f>IF(OR($M60="",$C60=""),"",IFERROR(EDATE($M60,VALUE(INDEX(Lists!$B$2:$B$11,MATCH($C60,Lists!$A$2:$A$11,0)))),""))</f>
        <v/>
      </c>
      <c r="AE60" s="19">
        <f>IF($AD60="","",IF($AD60&lt;TODAY(),"Overdue",IF($AD60-TODAY()&lt;=90,"Due within 90 days","OK")))</f>
        <v/>
      </c>
      <c r="AF60" s="19">
        <f>IF($A60="","",IF(OR($T60="",$U60=""),"Incomplete",IF(OR($T60="No",$U60="Not enrolled"),"Review","OK")))</f>
        <v/>
      </c>
    </row>
    <row r="61">
      <c r="M61" s="16" t="n"/>
      <c r="N61" s="17" t="n"/>
      <c r="Q61" s="16" t="n"/>
      <c r="Z61" s="16" t="n"/>
      <c r="AB61" s="18">
        <f>IF($M61="","",ROUND(YEARFRAC($M61,TODAY()),1))</f>
        <v/>
      </c>
      <c r="AC61" s="19">
        <f>IF($Q61="","",IF($Q61&lt;TODAY(),"Expired",IF($Q61-TODAY()&lt;=90,"Expires within 90 days","In warranty")))</f>
        <v/>
      </c>
      <c r="AD61" s="20">
        <f>IF(OR($M61="",$C61=""),"",IFERROR(EDATE($M61,VALUE(INDEX(Lists!$B$2:$B$11,MATCH($C61,Lists!$A$2:$A$11,0)))),""))</f>
        <v/>
      </c>
      <c r="AE61" s="19">
        <f>IF($AD61="","",IF($AD61&lt;TODAY(),"Overdue",IF($AD61-TODAY()&lt;=90,"Due within 90 days","OK")))</f>
        <v/>
      </c>
      <c r="AF61" s="19">
        <f>IF($A61="","",IF(OR($T61="",$U61=""),"Incomplete",IF(OR($T61="No",$U61="Not enrolled"),"Review","OK")))</f>
        <v/>
      </c>
    </row>
    <row r="62">
      <c r="M62" s="16" t="n"/>
      <c r="N62" s="17" t="n"/>
      <c r="Q62" s="16" t="n"/>
      <c r="Z62" s="16" t="n"/>
      <c r="AB62" s="18">
        <f>IF($M62="","",ROUND(YEARFRAC($M62,TODAY()),1))</f>
        <v/>
      </c>
      <c r="AC62" s="19">
        <f>IF($Q62="","",IF($Q62&lt;TODAY(),"Expired",IF($Q62-TODAY()&lt;=90,"Expires within 90 days","In warranty")))</f>
        <v/>
      </c>
      <c r="AD62" s="20">
        <f>IF(OR($M62="",$C62=""),"",IFERROR(EDATE($M62,VALUE(INDEX(Lists!$B$2:$B$11,MATCH($C62,Lists!$A$2:$A$11,0)))),""))</f>
        <v/>
      </c>
      <c r="AE62" s="19">
        <f>IF($AD62="","",IF($AD62&lt;TODAY(),"Overdue",IF($AD62-TODAY()&lt;=90,"Due within 90 days","OK")))</f>
        <v/>
      </c>
      <c r="AF62" s="19">
        <f>IF($A62="","",IF(OR($T62="",$U62=""),"Incomplete",IF(OR($T62="No",$U62="Not enrolled"),"Review","OK")))</f>
        <v/>
      </c>
    </row>
    <row r="63">
      <c r="M63" s="16" t="n"/>
      <c r="N63" s="17" t="n"/>
      <c r="Q63" s="16" t="n"/>
      <c r="Z63" s="16" t="n"/>
      <c r="AB63" s="18">
        <f>IF($M63="","",ROUND(YEARFRAC($M63,TODAY()),1))</f>
        <v/>
      </c>
      <c r="AC63" s="19">
        <f>IF($Q63="","",IF($Q63&lt;TODAY(),"Expired",IF($Q63-TODAY()&lt;=90,"Expires within 90 days","In warranty")))</f>
        <v/>
      </c>
      <c r="AD63" s="20">
        <f>IF(OR($M63="",$C63=""),"",IFERROR(EDATE($M63,VALUE(INDEX(Lists!$B$2:$B$11,MATCH($C63,Lists!$A$2:$A$11,0)))),""))</f>
        <v/>
      </c>
      <c r="AE63" s="19">
        <f>IF($AD63="","",IF($AD63&lt;TODAY(),"Overdue",IF($AD63-TODAY()&lt;=90,"Due within 90 days","OK")))</f>
        <v/>
      </c>
      <c r="AF63" s="19">
        <f>IF($A63="","",IF(OR($T63="",$U63=""),"Incomplete",IF(OR($T63="No",$U63="Not enrolled"),"Review","OK")))</f>
        <v/>
      </c>
    </row>
    <row r="64">
      <c r="M64" s="16" t="n"/>
      <c r="N64" s="17" t="n"/>
      <c r="Q64" s="16" t="n"/>
      <c r="Z64" s="16" t="n"/>
      <c r="AB64" s="18">
        <f>IF($M64="","",ROUND(YEARFRAC($M64,TODAY()),1))</f>
        <v/>
      </c>
      <c r="AC64" s="19">
        <f>IF($Q64="","",IF($Q64&lt;TODAY(),"Expired",IF($Q64-TODAY()&lt;=90,"Expires within 90 days","In warranty")))</f>
        <v/>
      </c>
      <c r="AD64" s="20">
        <f>IF(OR($M64="",$C64=""),"",IFERROR(EDATE($M64,VALUE(INDEX(Lists!$B$2:$B$11,MATCH($C64,Lists!$A$2:$A$11,0)))),""))</f>
        <v/>
      </c>
      <c r="AE64" s="19">
        <f>IF($AD64="","",IF($AD64&lt;TODAY(),"Overdue",IF($AD64-TODAY()&lt;=90,"Due within 90 days","OK")))</f>
        <v/>
      </c>
      <c r="AF64" s="19">
        <f>IF($A64="","",IF(OR($T64="",$U64=""),"Incomplete",IF(OR($T64="No",$U64="Not enrolled"),"Review","OK")))</f>
        <v/>
      </c>
    </row>
    <row r="65">
      <c r="M65" s="16" t="n"/>
      <c r="N65" s="17" t="n"/>
      <c r="Q65" s="16" t="n"/>
      <c r="Z65" s="16" t="n"/>
      <c r="AB65" s="18">
        <f>IF($M65="","",ROUND(YEARFRAC($M65,TODAY()),1))</f>
        <v/>
      </c>
      <c r="AC65" s="19">
        <f>IF($Q65="","",IF($Q65&lt;TODAY(),"Expired",IF($Q65-TODAY()&lt;=90,"Expires within 90 days","In warranty")))</f>
        <v/>
      </c>
      <c r="AD65" s="20">
        <f>IF(OR($M65="",$C65=""),"",IFERROR(EDATE($M65,VALUE(INDEX(Lists!$B$2:$B$11,MATCH($C65,Lists!$A$2:$A$11,0)))),""))</f>
        <v/>
      </c>
      <c r="AE65" s="19">
        <f>IF($AD65="","",IF($AD65&lt;TODAY(),"Overdue",IF($AD65-TODAY()&lt;=90,"Due within 90 days","OK")))</f>
        <v/>
      </c>
      <c r="AF65" s="19">
        <f>IF($A65="","",IF(OR($T65="",$U65=""),"Incomplete",IF(OR($T65="No",$U65="Not enrolled"),"Review","OK")))</f>
        <v/>
      </c>
    </row>
    <row r="66">
      <c r="M66" s="16" t="n"/>
      <c r="N66" s="17" t="n"/>
      <c r="Q66" s="16" t="n"/>
      <c r="Z66" s="16" t="n"/>
      <c r="AB66" s="18">
        <f>IF($M66="","",ROUND(YEARFRAC($M66,TODAY()),1))</f>
        <v/>
      </c>
      <c r="AC66" s="19">
        <f>IF($Q66="","",IF($Q66&lt;TODAY(),"Expired",IF($Q66-TODAY()&lt;=90,"Expires within 90 days","In warranty")))</f>
        <v/>
      </c>
      <c r="AD66" s="20">
        <f>IF(OR($M66="",$C66=""),"",IFERROR(EDATE($M66,VALUE(INDEX(Lists!$B$2:$B$11,MATCH($C66,Lists!$A$2:$A$11,0)))),""))</f>
        <v/>
      </c>
      <c r="AE66" s="19">
        <f>IF($AD66="","",IF($AD66&lt;TODAY(),"Overdue",IF($AD66-TODAY()&lt;=90,"Due within 90 days","OK")))</f>
        <v/>
      </c>
      <c r="AF66" s="19">
        <f>IF($A66="","",IF(OR($T66="",$U66=""),"Incomplete",IF(OR($T66="No",$U66="Not enrolled"),"Review","OK")))</f>
        <v/>
      </c>
    </row>
    <row r="67">
      <c r="M67" s="16" t="n"/>
      <c r="N67" s="17" t="n"/>
      <c r="Q67" s="16" t="n"/>
      <c r="Z67" s="16" t="n"/>
      <c r="AB67" s="18">
        <f>IF($M67="","",ROUND(YEARFRAC($M67,TODAY()),1))</f>
        <v/>
      </c>
      <c r="AC67" s="19">
        <f>IF($Q67="","",IF($Q67&lt;TODAY(),"Expired",IF($Q67-TODAY()&lt;=90,"Expires within 90 days","In warranty")))</f>
        <v/>
      </c>
      <c r="AD67" s="20">
        <f>IF(OR($M67="",$C67=""),"",IFERROR(EDATE($M67,VALUE(INDEX(Lists!$B$2:$B$11,MATCH($C67,Lists!$A$2:$A$11,0)))),""))</f>
        <v/>
      </c>
      <c r="AE67" s="19">
        <f>IF($AD67="","",IF($AD67&lt;TODAY(),"Overdue",IF($AD67-TODAY()&lt;=90,"Due within 90 days","OK")))</f>
        <v/>
      </c>
      <c r="AF67" s="19">
        <f>IF($A67="","",IF(OR($T67="",$U67=""),"Incomplete",IF(OR($T67="No",$U67="Not enrolled"),"Review","OK")))</f>
        <v/>
      </c>
    </row>
    <row r="68">
      <c r="M68" s="16" t="n"/>
      <c r="N68" s="17" t="n"/>
      <c r="Q68" s="16" t="n"/>
      <c r="Z68" s="16" t="n"/>
      <c r="AB68" s="18">
        <f>IF($M68="","",ROUND(YEARFRAC($M68,TODAY()),1))</f>
        <v/>
      </c>
      <c r="AC68" s="19">
        <f>IF($Q68="","",IF($Q68&lt;TODAY(),"Expired",IF($Q68-TODAY()&lt;=90,"Expires within 90 days","In warranty")))</f>
        <v/>
      </c>
      <c r="AD68" s="20">
        <f>IF(OR($M68="",$C68=""),"",IFERROR(EDATE($M68,VALUE(INDEX(Lists!$B$2:$B$11,MATCH($C68,Lists!$A$2:$A$11,0)))),""))</f>
        <v/>
      </c>
      <c r="AE68" s="19">
        <f>IF($AD68="","",IF($AD68&lt;TODAY(),"Overdue",IF($AD68-TODAY()&lt;=90,"Due within 90 days","OK")))</f>
        <v/>
      </c>
      <c r="AF68" s="19">
        <f>IF($A68="","",IF(OR($T68="",$U68=""),"Incomplete",IF(OR($T68="No",$U68="Not enrolled"),"Review","OK")))</f>
        <v/>
      </c>
    </row>
    <row r="69">
      <c r="M69" s="16" t="n"/>
      <c r="N69" s="17" t="n"/>
      <c r="Q69" s="16" t="n"/>
      <c r="Z69" s="16" t="n"/>
      <c r="AB69" s="18">
        <f>IF($M69="","",ROUND(YEARFRAC($M69,TODAY()),1))</f>
        <v/>
      </c>
      <c r="AC69" s="19">
        <f>IF($Q69="","",IF($Q69&lt;TODAY(),"Expired",IF($Q69-TODAY()&lt;=90,"Expires within 90 days","In warranty")))</f>
        <v/>
      </c>
      <c r="AD69" s="20">
        <f>IF(OR($M69="",$C69=""),"",IFERROR(EDATE($M69,VALUE(INDEX(Lists!$B$2:$B$11,MATCH($C69,Lists!$A$2:$A$11,0)))),""))</f>
        <v/>
      </c>
      <c r="AE69" s="19">
        <f>IF($AD69="","",IF($AD69&lt;TODAY(),"Overdue",IF($AD69-TODAY()&lt;=90,"Due within 90 days","OK")))</f>
        <v/>
      </c>
      <c r="AF69" s="19">
        <f>IF($A69="","",IF(OR($T69="",$U69=""),"Incomplete",IF(OR($T69="No",$U69="Not enrolled"),"Review","OK")))</f>
        <v/>
      </c>
    </row>
    <row r="70">
      <c r="M70" s="16" t="n"/>
      <c r="N70" s="17" t="n"/>
      <c r="Q70" s="16" t="n"/>
      <c r="Z70" s="16" t="n"/>
      <c r="AB70" s="18">
        <f>IF($M70="","",ROUND(YEARFRAC($M70,TODAY()),1))</f>
        <v/>
      </c>
      <c r="AC70" s="19">
        <f>IF($Q70="","",IF($Q70&lt;TODAY(),"Expired",IF($Q70-TODAY()&lt;=90,"Expires within 90 days","In warranty")))</f>
        <v/>
      </c>
      <c r="AD70" s="20">
        <f>IF(OR($M70="",$C70=""),"",IFERROR(EDATE($M70,VALUE(INDEX(Lists!$B$2:$B$11,MATCH($C70,Lists!$A$2:$A$11,0)))),""))</f>
        <v/>
      </c>
      <c r="AE70" s="19">
        <f>IF($AD70="","",IF($AD70&lt;TODAY(),"Overdue",IF($AD70-TODAY()&lt;=90,"Due within 90 days","OK")))</f>
        <v/>
      </c>
      <c r="AF70" s="19">
        <f>IF($A70="","",IF(OR($T70="",$U70=""),"Incomplete",IF(OR($T70="No",$U70="Not enrolled"),"Review","OK")))</f>
        <v/>
      </c>
    </row>
    <row r="71">
      <c r="M71" s="16" t="n"/>
      <c r="N71" s="17" t="n"/>
      <c r="Q71" s="16" t="n"/>
      <c r="Z71" s="16" t="n"/>
      <c r="AB71" s="18">
        <f>IF($M71="","",ROUND(YEARFRAC($M71,TODAY()),1))</f>
        <v/>
      </c>
      <c r="AC71" s="19">
        <f>IF($Q71="","",IF($Q71&lt;TODAY(),"Expired",IF($Q71-TODAY()&lt;=90,"Expires within 90 days","In warranty")))</f>
        <v/>
      </c>
      <c r="AD71" s="20">
        <f>IF(OR($M71="",$C71=""),"",IFERROR(EDATE($M71,VALUE(INDEX(Lists!$B$2:$B$11,MATCH($C71,Lists!$A$2:$A$11,0)))),""))</f>
        <v/>
      </c>
      <c r="AE71" s="19">
        <f>IF($AD71="","",IF($AD71&lt;TODAY(),"Overdue",IF($AD71-TODAY()&lt;=90,"Due within 90 days","OK")))</f>
        <v/>
      </c>
      <c r="AF71" s="19">
        <f>IF($A71="","",IF(OR($T71="",$U71=""),"Incomplete",IF(OR($T71="No",$U71="Not enrolled"),"Review","OK")))</f>
        <v/>
      </c>
    </row>
    <row r="72">
      <c r="M72" s="16" t="n"/>
      <c r="N72" s="17" t="n"/>
      <c r="Q72" s="16" t="n"/>
      <c r="Z72" s="16" t="n"/>
      <c r="AB72" s="18">
        <f>IF($M72="","",ROUND(YEARFRAC($M72,TODAY()),1))</f>
        <v/>
      </c>
      <c r="AC72" s="19">
        <f>IF($Q72="","",IF($Q72&lt;TODAY(),"Expired",IF($Q72-TODAY()&lt;=90,"Expires within 90 days","In warranty")))</f>
        <v/>
      </c>
      <c r="AD72" s="20">
        <f>IF(OR($M72="",$C72=""),"",IFERROR(EDATE($M72,VALUE(INDEX(Lists!$B$2:$B$11,MATCH($C72,Lists!$A$2:$A$11,0)))),""))</f>
        <v/>
      </c>
      <c r="AE72" s="19">
        <f>IF($AD72="","",IF($AD72&lt;TODAY(),"Overdue",IF($AD72-TODAY()&lt;=90,"Due within 90 days","OK")))</f>
        <v/>
      </c>
      <c r="AF72" s="19">
        <f>IF($A72="","",IF(OR($T72="",$U72=""),"Incomplete",IF(OR($T72="No",$U72="Not enrolled"),"Review","OK")))</f>
        <v/>
      </c>
    </row>
    <row r="73">
      <c r="M73" s="16" t="n"/>
      <c r="N73" s="17" t="n"/>
      <c r="Q73" s="16" t="n"/>
      <c r="Z73" s="16" t="n"/>
      <c r="AB73" s="18">
        <f>IF($M73="","",ROUND(YEARFRAC($M73,TODAY()),1))</f>
        <v/>
      </c>
      <c r="AC73" s="19">
        <f>IF($Q73="","",IF($Q73&lt;TODAY(),"Expired",IF($Q73-TODAY()&lt;=90,"Expires within 90 days","In warranty")))</f>
        <v/>
      </c>
      <c r="AD73" s="20">
        <f>IF(OR($M73="",$C73=""),"",IFERROR(EDATE($M73,VALUE(INDEX(Lists!$B$2:$B$11,MATCH($C73,Lists!$A$2:$A$11,0)))),""))</f>
        <v/>
      </c>
      <c r="AE73" s="19">
        <f>IF($AD73="","",IF($AD73&lt;TODAY(),"Overdue",IF($AD73-TODAY()&lt;=90,"Due within 90 days","OK")))</f>
        <v/>
      </c>
      <c r="AF73" s="19">
        <f>IF($A73="","",IF(OR($T73="",$U73=""),"Incomplete",IF(OR($T73="No",$U73="Not enrolled"),"Review","OK")))</f>
        <v/>
      </c>
    </row>
    <row r="74">
      <c r="M74" s="16" t="n"/>
      <c r="N74" s="17" t="n"/>
      <c r="Q74" s="16" t="n"/>
      <c r="Z74" s="16" t="n"/>
      <c r="AB74" s="18">
        <f>IF($M74="","",ROUND(YEARFRAC($M74,TODAY()),1))</f>
        <v/>
      </c>
      <c r="AC74" s="19">
        <f>IF($Q74="","",IF($Q74&lt;TODAY(),"Expired",IF($Q74-TODAY()&lt;=90,"Expires within 90 days","In warranty")))</f>
        <v/>
      </c>
      <c r="AD74" s="20">
        <f>IF(OR($M74="",$C74=""),"",IFERROR(EDATE($M74,VALUE(INDEX(Lists!$B$2:$B$11,MATCH($C74,Lists!$A$2:$A$11,0)))),""))</f>
        <v/>
      </c>
      <c r="AE74" s="19">
        <f>IF($AD74="","",IF($AD74&lt;TODAY(),"Overdue",IF($AD74-TODAY()&lt;=90,"Due within 90 days","OK")))</f>
        <v/>
      </c>
      <c r="AF74" s="19">
        <f>IF($A74="","",IF(OR($T74="",$U74=""),"Incomplete",IF(OR($T74="No",$U74="Not enrolled"),"Review","OK")))</f>
        <v/>
      </c>
    </row>
    <row r="75">
      <c r="M75" s="16" t="n"/>
      <c r="N75" s="17" t="n"/>
      <c r="Q75" s="16" t="n"/>
      <c r="Z75" s="16" t="n"/>
      <c r="AB75" s="18">
        <f>IF($M75="","",ROUND(YEARFRAC($M75,TODAY()),1))</f>
        <v/>
      </c>
      <c r="AC75" s="19">
        <f>IF($Q75="","",IF($Q75&lt;TODAY(),"Expired",IF($Q75-TODAY()&lt;=90,"Expires within 90 days","In warranty")))</f>
        <v/>
      </c>
      <c r="AD75" s="20">
        <f>IF(OR($M75="",$C75=""),"",IFERROR(EDATE($M75,VALUE(INDEX(Lists!$B$2:$B$11,MATCH($C75,Lists!$A$2:$A$11,0)))),""))</f>
        <v/>
      </c>
      <c r="AE75" s="19">
        <f>IF($AD75="","",IF($AD75&lt;TODAY(),"Overdue",IF($AD75-TODAY()&lt;=90,"Due within 90 days","OK")))</f>
        <v/>
      </c>
      <c r="AF75" s="19">
        <f>IF($A75="","",IF(OR($T75="",$U75=""),"Incomplete",IF(OR($T75="No",$U75="Not enrolled"),"Review","OK")))</f>
        <v/>
      </c>
    </row>
    <row r="76">
      <c r="M76" s="16" t="n"/>
      <c r="N76" s="17" t="n"/>
      <c r="Q76" s="16" t="n"/>
      <c r="Z76" s="16" t="n"/>
      <c r="AB76" s="18">
        <f>IF($M76="","",ROUND(YEARFRAC($M76,TODAY()),1))</f>
        <v/>
      </c>
      <c r="AC76" s="19">
        <f>IF($Q76="","",IF($Q76&lt;TODAY(),"Expired",IF($Q76-TODAY()&lt;=90,"Expires within 90 days","In warranty")))</f>
        <v/>
      </c>
      <c r="AD76" s="20">
        <f>IF(OR($M76="",$C76=""),"",IFERROR(EDATE($M76,VALUE(INDEX(Lists!$B$2:$B$11,MATCH($C76,Lists!$A$2:$A$11,0)))),""))</f>
        <v/>
      </c>
      <c r="AE76" s="19">
        <f>IF($AD76="","",IF($AD76&lt;TODAY(),"Overdue",IF($AD76-TODAY()&lt;=90,"Due within 90 days","OK")))</f>
        <v/>
      </c>
      <c r="AF76" s="19">
        <f>IF($A76="","",IF(OR($T76="",$U76=""),"Incomplete",IF(OR($T76="No",$U76="Not enrolled"),"Review","OK")))</f>
        <v/>
      </c>
    </row>
    <row r="77">
      <c r="M77" s="16" t="n"/>
      <c r="N77" s="17" t="n"/>
      <c r="Q77" s="16" t="n"/>
      <c r="Z77" s="16" t="n"/>
      <c r="AB77" s="18">
        <f>IF($M77="","",ROUND(YEARFRAC($M77,TODAY()),1))</f>
        <v/>
      </c>
      <c r="AC77" s="19">
        <f>IF($Q77="","",IF($Q77&lt;TODAY(),"Expired",IF($Q77-TODAY()&lt;=90,"Expires within 90 days","In warranty")))</f>
        <v/>
      </c>
      <c r="AD77" s="20">
        <f>IF(OR($M77="",$C77=""),"",IFERROR(EDATE($M77,VALUE(INDEX(Lists!$B$2:$B$11,MATCH($C77,Lists!$A$2:$A$11,0)))),""))</f>
        <v/>
      </c>
      <c r="AE77" s="19">
        <f>IF($AD77="","",IF($AD77&lt;TODAY(),"Overdue",IF($AD77-TODAY()&lt;=90,"Due within 90 days","OK")))</f>
        <v/>
      </c>
      <c r="AF77" s="19">
        <f>IF($A77="","",IF(OR($T77="",$U77=""),"Incomplete",IF(OR($T77="No",$U77="Not enrolled"),"Review","OK")))</f>
        <v/>
      </c>
    </row>
    <row r="78">
      <c r="M78" s="16" t="n"/>
      <c r="N78" s="17" t="n"/>
      <c r="Q78" s="16" t="n"/>
      <c r="Z78" s="16" t="n"/>
      <c r="AB78" s="18">
        <f>IF($M78="","",ROUND(YEARFRAC($M78,TODAY()),1))</f>
        <v/>
      </c>
      <c r="AC78" s="19">
        <f>IF($Q78="","",IF($Q78&lt;TODAY(),"Expired",IF($Q78-TODAY()&lt;=90,"Expires within 90 days","In warranty")))</f>
        <v/>
      </c>
      <c r="AD78" s="20">
        <f>IF(OR($M78="",$C78=""),"",IFERROR(EDATE($M78,VALUE(INDEX(Lists!$B$2:$B$11,MATCH($C78,Lists!$A$2:$A$11,0)))),""))</f>
        <v/>
      </c>
      <c r="AE78" s="19">
        <f>IF($AD78="","",IF($AD78&lt;TODAY(),"Overdue",IF($AD78-TODAY()&lt;=90,"Due within 90 days","OK")))</f>
        <v/>
      </c>
      <c r="AF78" s="19">
        <f>IF($A78="","",IF(OR($T78="",$U78=""),"Incomplete",IF(OR($T78="No",$U78="Not enrolled"),"Review","OK")))</f>
        <v/>
      </c>
    </row>
    <row r="79">
      <c r="M79" s="16" t="n"/>
      <c r="N79" s="17" t="n"/>
      <c r="Q79" s="16" t="n"/>
      <c r="Z79" s="16" t="n"/>
      <c r="AB79" s="18">
        <f>IF($M79="","",ROUND(YEARFRAC($M79,TODAY()),1))</f>
        <v/>
      </c>
      <c r="AC79" s="19">
        <f>IF($Q79="","",IF($Q79&lt;TODAY(),"Expired",IF($Q79-TODAY()&lt;=90,"Expires within 90 days","In warranty")))</f>
        <v/>
      </c>
      <c r="AD79" s="20">
        <f>IF(OR($M79="",$C79=""),"",IFERROR(EDATE($M79,VALUE(INDEX(Lists!$B$2:$B$11,MATCH($C79,Lists!$A$2:$A$11,0)))),""))</f>
        <v/>
      </c>
      <c r="AE79" s="19">
        <f>IF($AD79="","",IF($AD79&lt;TODAY(),"Overdue",IF($AD79-TODAY()&lt;=90,"Due within 90 days","OK")))</f>
        <v/>
      </c>
      <c r="AF79" s="19">
        <f>IF($A79="","",IF(OR($T79="",$U79=""),"Incomplete",IF(OR($T79="No",$U79="Not enrolled"),"Review","OK")))</f>
        <v/>
      </c>
    </row>
    <row r="80">
      <c r="M80" s="16" t="n"/>
      <c r="N80" s="17" t="n"/>
      <c r="Q80" s="16" t="n"/>
      <c r="Z80" s="16" t="n"/>
      <c r="AB80" s="18">
        <f>IF($M80="","",ROUND(YEARFRAC($M80,TODAY()),1))</f>
        <v/>
      </c>
      <c r="AC80" s="19">
        <f>IF($Q80="","",IF($Q80&lt;TODAY(),"Expired",IF($Q80-TODAY()&lt;=90,"Expires within 90 days","In warranty")))</f>
        <v/>
      </c>
      <c r="AD80" s="20">
        <f>IF(OR($M80="",$C80=""),"",IFERROR(EDATE($M80,VALUE(INDEX(Lists!$B$2:$B$11,MATCH($C80,Lists!$A$2:$A$11,0)))),""))</f>
        <v/>
      </c>
      <c r="AE80" s="19">
        <f>IF($AD80="","",IF($AD80&lt;TODAY(),"Overdue",IF($AD80-TODAY()&lt;=90,"Due within 90 days","OK")))</f>
        <v/>
      </c>
      <c r="AF80" s="19">
        <f>IF($A80="","",IF(OR($T80="",$U80=""),"Incomplete",IF(OR($T80="No",$U80="Not enrolled"),"Review","OK")))</f>
        <v/>
      </c>
    </row>
    <row r="81">
      <c r="M81" s="16" t="n"/>
      <c r="N81" s="17" t="n"/>
      <c r="Q81" s="16" t="n"/>
      <c r="Z81" s="16" t="n"/>
      <c r="AB81" s="18">
        <f>IF($M81="","",ROUND(YEARFRAC($M81,TODAY()),1))</f>
        <v/>
      </c>
      <c r="AC81" s="19">
        <f>IF($Q81="","",IF($Q81&lt;TODAY(),"Expired",IF($Q81-TODAY()&lt;=90,"Expires within 90 days","In warranty")))</f>
        <v/>
      </c>
      <c r="AD81" s="20">
        <f>IF(OR($M81="",$C81=""),"",IFERROR(EDATE($M81,VALUE(INDEX(Lists!$B$2:$B$11,MATCH($C81,Lists!$A$2:$A$11,0)))),""))</f>
        <v/>
      </c>
      <c r="AE81" s="19">
        <f>IF($AD81="","",IF($AD81&lt;TODAY(),"Overdue",IF($AD81-TODAY()&lt;=90,"Due within 90 days","OK")))</f>
        <v/>
      </c>
      <c r="AF81" s="19">
        <f>IF($A81="","",IF(OR($T81="",$U81=""),"Incomplete",IF(OR($T81="No",$U81="Not enrolled"),"Review","OK")))</f>
        <v/>
      </c>
    </row>
    <row r="82">
      <c r="M82" s="16" t="n"/>
      <c r="N82" s="17" t="n"/>
      <c r="Q82" s="16" t="n"/>
      <c r="Z82" s="16" t="n"/>
      <c r="AB82" s="18">
        <f>IF($M82="","",ROUND(YEARFRAC($M82,TODAY()),1))</f>
        <v/>
      </c>
      <c r="AC82" s="19">
        <f>IF($Q82="","",IF($Q82&lt;TODAY(),"Expired",IF($Q82-TODAY()&lt;=90,"Expires within 90 days","In warranty")))</f>
        <v/>
      </c>
      <c r="AD82" s="20">
        <f>IF(OR($M82="",$C82=""),"",IFERROR(EDATE($M82,VALUE(INDEX(Lists!$B$2:$B$11,MATCH($C82,Lists!$A$2:$A$11,0)))),""))</f>
        <v/>
      </c>
      <c r="AE82" s="19">
        <f>IF($AD82="","",IF($AD82&lt;TODAY(),"Overdue",IF($AD82-TODAY()&lt;=90,"Due within 90 days","OK")))</f>
        <v/>
      </c>
      <c r="AF82" s="19">
        <f>IF($A82="","",IF(OR($T82="",$U82=""),"Incomplete",IF(OR($T82="No",$U82="Not enrolled"),"Review","OK")))</f>
        <v/>
      </c>
    </row>
    <row r="83">
      <c r="M83" s="16" t="n"/>
      <c r="N83" s="17" t="n"/>
      <c r="Q83" s="16" t="n"/>
      <c r="Z83" s="16" t="n"/>
      <c r="AB83" s="18">
        <f>IF($M83="","",ROUND(YEARFRAC($M83,TODAY()),1))</f>
        <v/>
      </c>
      <c r="AC83" s="19">
        <f>IF($Q83="","",IF($Q83&lt;TODAY(),"Expired",IF($Q83-TODAY()&lt;=90,"Expires within 90 days","In warranty")))</f>
        <v/>
      </c>
      <c r="AD83" s="20">
        <f>IF(OR($M83="",$C83=""),"",IFERROR(EDATE($M83,VALUE(INDEX(Lists!$B$2:$B$11,MATCH($C83,Lists!$A$2:$A$11,0)))),""))</f>
        <v/>
      </c>
      <c r="AE83" s="19">
        <f>IF($AD83="","",IF($AD83&lt;TODAY(),"Overdue",IF($AD83-TODAY()&lt;=90,"Due within 90 days","OK")))</f>
        <v/>
      </c>
      <c r="AF83" s="19">
        <f>IF($A83="","",IF(OR($T83="",$U83=""),"Incomplete",IF(OR($T83="No",$U83="Not enrolled"),"Review","OK")))</f>
        <v/>
      </c>
    </row>
    <row r="84">
      <c r="M84" s="16" t="n"/>
      <c r="N84" s="17" t="n"/>
      <c r="Q84" s="16" t="n"/>
      <c r="Z84" s="16" t="n"/>
      <c r="AB84" s="18">
        <f>IF($M84="","",ROUND(YEARFRAC($M84,TODAY()),1))</f>
        <v/>
      </c>
      <c r="AC84" s="19">
        <f>IF($Q84="","",IF($Q84&lt;TODAY(),"Expired",IF($Q84-TODAY()&lt;=90,"Expires within 90 days","In warranty")))</f>
        <v/>
      </c>
      <c r="AD84" s="20">
        <f>IF(OR($M84="",$C84=""),"",IFERROR(EDATE($M84,VALUE(INDEX(Lists!$B$2:$B$11,MATCH($C84,Lists!$A$2:$A$11,0)))),""))</f>
        <v/>
      </c>
      <c r="AE84" s="19">
        <f>IF($AD84="","",IF($AD84&lt;TODAY(),"Overdue",IF($AD84-TODAY()&lt;=90,"Due within 90 days","OK")))</f>
        <v/>
      </c>
      <c r="AF84" s="19">
        <f>IF($A84="","",IF(OR($T84="",$U84=""),"Incomplete",IF(OR($T84="No",$U84="Not enrolled"),"Review","OK")))</f>
        <v/>
      </c>
    </row>
    <row r="85">
      <c r="M85" s="16" t="n"/>
      <c r="N85" s="17" t="n"/>
      <c r="Q85" s="16" t="n"/>
      <c r="Z85" s="16" t="n"/>
      <c r="AB85" s="18">
        <f>IF($M85="","",ROUND(YEARFRAC($M85,TODAY()),1))</f>
        <v/>
      </c>
      <c r="AC85" s="19">
        <f>IF($Q85="","",IF($Q85&lt;TODAY(),"Expired",IF($Q85-TODAY()&lt;=90,"Expires within 90 days","In warranty")))</f>
        <v/>
      </c>
      <c r="AD85" s="20">
        <f>IF(OR($M85="",$C85=""),"",IFERROR(EDATE($M85,VALUE(INDEX(Lists!$B$2:$B$11,MATCH($C85,Lists!$A$2:$A$11,0)))),""))</f>
        <v/>
      </c>
      <c r="AE85" s="19">
        <f>IF($AD85="","",IF($AD85&lt;TODAY(),"Overdue",IF($AD85-TODAY()&lt;=90,"Due within 90 days","OK")))</f>
        <v/>
      </c>
      <c r="AF85" s="19">
        <f>IF($A85="","",IF(OR($T85="",$U85=""),"Incomplete",IF(OR($T85="No",$U85="Not enrolled"),"Review","OK")))</f>
        <v/>
      </c>
    </row>
    <row r="86">
      <c r="M86" s="16" t="n"/>
      <c r="N86" s="17" t="n"/>
      <c r="Q86" s="16" t="n"/>
      <c r="Z86" s="16" t="n"/>
      <c r="AB86" s="18">
        <f>IF($M86="","",ROUND(YEARFRAC($M86,TODAY()),1))</f>
        <v/>
      </c>
      <c r="AC86" s="19">
        <f>IF($Q86="","",IF($Q86&lt;TODAY(),"Expired",IF($Q86-TODAY()&lt;=90,"Expires within 90 days","In warranty")))</f>
        <v/>
      </c>
      <c r="AD86" s="20">
        <f>IF(OR($M86="",$C86=""),"",IFERROR(EDATE($M86,VALUE(INDEX(Lists!$B$2:$B$11,MATCH($C86,Lists!$A$2:$A$11,0)))),""))</f>
        <v/>
      </c>
      <c r="AE86" s="19">
        <f>IF($AD86="","",IF($AD86&lt;TODAY(),"Overdue",IF($AD86-TODAY()&lt;=90,"Due within 90 days","OK")))</f>
        <v/>
      </c>
      <c r="AF86" s="19">
        <f>IF($A86="","",IF(OR($T86="",$U86=""),"Incomplete",IF(OR($T86="No",$U86="Not enrolled"),"Review","OK")))</f>
        <v/>
      </c>
    </row>
    <row r="87">
      <c r="M87" s="16" t="n"/>
      <c r="N87" s="17" t="n"/>
      <c r="Q87" s="16" t="n"/>
      <c r="Z87" s="16" t="n"/>
      <c r="AB87" s="18">
        <f>IF($M87="","",ROUND(YEARFRAC($M87,TODAY()),1))</f>
        <v/>
      </c>
      <c r="AC87" s="19">
        <f>IF($Q87="","",IF($Q87&lt;TODAY(),"Expired",IF($Q87-TODAY()&lt;=90,"Expires within 90 days","In warranty")))</f>
        <v/>
      </c>
      <c r="AD87" s="20">
        <f>IF(OR($M87="",$C87=""),"",IFERROR(EDATE($M87,VALUE(INDEX(Lists!$B$2:$B$11,MATCH($C87,Lists!$A$2:$A$11,0)))),""))</f>
        <v/>
      </c>
      <c r="AE87" s="19">
        <f>IF($AD87="","",IF($AD87&lt;TODAY(),"Overdue",IF($AD87-TODAY()&lt;=90,"Due within 90 days","OK")))</f>
        <v/>
      </c>
      <c r="AF87" s="19">
        <f>IF($A87="","",IF(OR($T87="",$U87=""),"Incomplete",IF(OR($T87="No",$U87="Not enrolled"),"Review","OK")))</f>
        <v/>
      </c>
    </row>
    <row r="88">
      <c r="M88" s="16" t="n"/>
      <c r="N88" s="17" t="n"/>
      <c r="Q88" s="16" t="n"/>
      <c r="Z88" s="16" t="n"/>
      <c r="AB88" s="18">
        <f>IF($M88="","",ROUND(YEARFRAC($M88,TODAY()),1))</f>
        <v/>
      </c>
      <c r="AC88" s="19">
        <f>IF($Q88="","",IF($Q88&lt;TODAY(),"Expired",IF($Q88-TODAY()&lt;=90,"Expires within 90 days","In warranty")))</f>
        <v/>
      </c>
      <c r="AD88" s="20">
        <f>IF(OR($M88="",$C88=""),"",IFERROR(EDATE($M88,VALUE(INDEX(Lists!$B$2:$B$11,MATCH($C88,Lists!$A$2:$A$11,0)))),""))</f>
        <v/>
      </c>
      <c r="AE88" s="19">
        <f>IF($AD88="","",IF($AD88&lt;TODAY(),"Overdue",IF($AD88-TODAY()&lt;=90,"Due within 90 days","OK")))</f>
        <v/>
      </c>
      <c r="AF88" s="19">
        <f>IF($A88="","",IF(OR($T88="",$U88=""),"Incomplete",IF(OR($T88="No",$U88="Not enrolled"),"Review","OK")))</f>
        <v/>
      </c>
    </row>
    <row r="89">
      <c r="M89" s="16" t="n"/>
      <c r="N89" s="17" t="n"/>
      <c r="Q89" s="16" t="n"/>
      <c r="Z89" s="16" t="n"/>
      <c r="AB89" s="18">
        <f>IF($M89="","",ROUND(YEARFRAC($M89,TODAY()),1))</f>
        <v/>
      </c>
      <c r="AC89" s="19">
        <f>IF($Q89="","",IF($Q89&lt;TODAY(),"Expired",IF($Q89-TODAY()&lt;=90,"Expires within 90 days","In warranty")))</f>
        <v/>
      </c>
      <c r="AD89" s="20">
        <f>IF(OR($M89="",$C89=""),"",IFERROR(EDATE($M89,VALUE(INDEX(Lists!$B$2:$B$11,MATCH($C89,Lists!$A$2:$A$11,0)))),""))</f>
        <v/>
      </c>
      <c r="AE89" s="19">
        <f>IF($AD89="","",IF($AD89&lt;TODAY(),"Overdue",IF($AD89-TODAY()&lt;=90,"Due within 90 days","OK")))</f>
        <v/>
      </c>
      <c r="AF89" s="19">
        <f>IF($A89="","",IF(OR($T89="",$U89=""),"Incomplete",IF(OR($T89="No",$U89="Not enrolled"),"Review","OK")))</f>
        <v/>
      </c>
    </row>
    <row r="90">
      <c r="M90" s="16" t="n"/>
      <c r="N90" s="17" t="n"/>
      <c r="Q90" s="16" t="n"/>
      <c r="Z90" s="16" t="n"/>
      <c r="AB90" s="18">
        <f>IF($M90="","",ROUND(YEARFRAC($M90,TODAY()),1))</f>
        <v/>
      </c>
      <c r="AC90" s="19">
        <f>IF($Q90="","",IF($Q90&lt;TODAY(),"Expired",IF($Q90-TODAY()&lt;=90,"Expires within 90 days","In warranty")))</f>
        <v/>
      </c>
      <c r="AD90" s="20">
        <f>IF(OR($M90="",$C90=""),"",IFERROR(EDATE($M90,VALUE(INDEX(Lists!$B$2:$B$11,MATCH($C90,Lists!$A$2:$A$11,0)))),""))</f>
        <v/>
      </c>
      <c r="AE90" s="19">
        <f>IF($AD90="","",IF($AD90&lt;TODAY(),"Overdue",IF($AD90-TODAY()&lt;=90,"Due within 90 days","OK")))</f>
        <v/>
      </c>
      <c r="AF90" s="19">
        <f>IF($A90="","",IF(OR($T90="",$U90=""),"Incomplete",IF(OR($T90="No",$U90="Not enrolled"),"Review","OK")))</f>
        <v/>
      </c>
    </row>
    <row r="91">
      <c r="M91" s="16" t="n"/>
      <c r="N91" s="17" t="n"/>
      <c r="Q91" s="16" t="n"/>
      <c r="Z91" s="16" t="n"/>
      <c r="AB91" s="18">
        <f>IF($M91="","",ROUND(YEARFRAC($M91,TODAY()),1))</f>
        <v/>
      </c>
      <c r="AC91" s="19">
        <f>IF($Q91="","",IF($Q91&lt;TODAY(),"Expired",IF($Q91-TODAY()&lt;=90,"Expires within 90 days","In warranty")))</f>
        <v/>
      </c>
      <c r="AD91" s="20">
        <f>IF(OR($M91="",$C91=""),"",IFERROR(EDATE($M91,VALUE(INDEX(Lists!$B$2:$B$11,MATCH($C91,Lists!$A$2:$A$11,0)))),""))</f>
        <v/>
      </c>
      <c r="AE91" s="19">
        <f>IF($AD91="","",IF($AD91&lt;TODAY(),"Overdue",IF($AD91-TODAY()&lt;=90,"Due within 90 days","OK")))</f>
        <v/>
      </c>
      <c r="AF91" s="19">
        <f>IF($A91="","",IF(OR($T91="",$U91=""),"Incomplete",IF(OR($T91="No",$U91="Not enrolled"),"Review","OK")))</f>
        <v/>
      </c>
    </row>
    <row r="92">
      <c r="M92" s="16" t="n"/>
      <c r="N92" s="17" t="n"/>
      <c r="Q92" s="16" t="n"/>
      <c r="Z92" s="16" t="n"/>
      <c r="AB92" s="18">
        <f>IF($M92="","",ROUND(YEARFRAC($M92,TODAY()),1))</f>
        <v/>
      </c>
      <c r="AC92" s="19">
        <f>IF($Q92="","",IF($Q92&lt;TODAY(),"Expired",IF($Q92-TODAY()&lt;=90,"Expires within 90 days","In warranty")))</f>
        <v/>
      </c>
      <c r="AD92" s="20">
        <f>IF(OR($M92="",$C92=""),"",IFERROR(EDATE($M92,VALUE(INDEX(Lists!$B$2:$B$11,MATCH($C92,Lists!$A$2:$A$11,0)))),""))</f>
        <v/>
      </c>
      <c r="AE92" s="19">
        <f>IF($AD92="","",IF($AD92&lt;TODAY(),"Overdue",IF($AD92-TODAY()&lt;=90,"Due within 90 days","OK")))</f>
        <v/>
      </c>
      <c r="AF92" s="19">
        <f>IF($A92="","",IF(OR($T92="",$U92=""),"Incomplete",IF(OR($T92="No",$U92="Not enrolled"),"Review","OK")))</f>
        <v/>
      </c>
    </row>
    <row r="93">
      <c r="M93" s="16" t="n"/>
      <c r="N93" s="17" t="n"/>
      <c r="Q93" s="16" t="n"/>
      <c r="Z93" s="16" t="n"/>
      <c r="AB93" s="18">
        <f>IF($M93="","",ROUND(YEARFRAC($M93,TODAY()),1))</f>
        <v/>
      </c>
      <c r="AC93" s="19">
        <f>IF($Q93="","",IF($Q93&lt;TODAY(),"Expired",IF($Q93-TODAY()&lt;=90,"Expires within 90 days","In warranty")))</f>
        <v/>
      </c>
      <c r="AD93" s="20">
        <f>IF(OR($M93="",$C93=""),"",IFERROR(EDATE($M93,VALUE(INDEX(Lists!$B$2:$B$11,MATCH($C93,Lists!$A$2:$A$11,0)))),""))</f>
        <v/>
      </c>
      <c r="AE93" s="19">
        <f>IF($AD93="","",IF($AD93&lt;TODAY(),"Overdue",IF($AD93-TODAY()&lt;=90,"Due within 90 days","OK")))</f>
        <v/>
      </c>
      <c r="AF93" s="19">
        <f>IF($A93="","",IF(OR($T93="",$U93=""),"Incomplete",IF(OR($T93="No",$U93="Not enrolled"),"Review","OK")))</f>
        <v/>
      </c>
    </row>
    <row r="94">
      <c r="M94" s="16" t="n"/>
      <c r="N94" s="17" t="n"/>
      <c r="Q94" s="16" t="n"/>
      <c r="Z94" s="16" t="n"/>
      <c r="AB94" s="18">
        <f>IF($M94="","",ROUND(YEARFRAC($M94,TODAY()),1))</f>
        <v/>
      </c>
      <c r="AC94" s="19">
        <f>IF($Q94="","",IF($Q94&lt;TODAY(),"Expired",IF($Q94-TODAY()&lt;=90,"Expires within 90 days","In warranty")))</f>
        <v/>
      </c>
      <c r="AD94" s="20">
        <f>IF(OR($M94="",$C94=""),"",IFERROR(EDATE($M94,VALUE(INDEX(Lists!$B$2:$B$11,MATCH($C94,Lists!$A$2:$A$11,0)))),""))</f>
        <v/>
      </c>
      <c r="AE94" s="19">
        <f>IF($AD94="","",IF($AD94&lt;TODAY(),"Overdue",IF($AD94-TODAY()&lt;=90,"Due within 90 days","OK")))</f>
        <v/>
      </c>
      <c r="AF94" s="19">
        <f>IF($A94="","",IF(OR($T94="",$U94=""),"Incomplete",IF(OR($T94="No",$U94="Not enrolled"),"Review","OK")))</f>
        <v/>
      </c>
    </row>
    <row r="95">
      <c r="M95" s="16" t="n"/>
      <c r="N95" s="17" t="n"/>
      <c r="Q95" s="16" t="n"/>
      <c r="Z95" s="16" t="n"/>
      <c r="AB95" s="18">
        <f>IF($M95="","",ROUND(YEARFRAC($M95,TODAY()),1))</f>
        <v/>
      </c>
      <c r="AC95" s="19">
        <f>IF($Q95="","",IF($Q95&lt;TODAY(),"Expired",IF($Q95-TODAY()&lt;=90,"Expires within 90 days","In warranty")))</f>
        <v/>
      </c>
      <c r="AD95" s="20">
        <f>IF(OR($M95="",$C95=""),"",IFERROR(EDATE($M95,VALUE(INDEX(Lists!$B$2:$B$11,MATCH($C95,Lists!$A$2:$A$11,0)))),""))</f>
        <v/>
      </c>
      <c r="AE95" s="19">
        <f>IF($AD95="","",IF($AD95&lt;TODAY(),"Overdue",IF($AD95-TODAY()&lt;=90,"Due within 90 days","OK")))</f>
        <v/>
      </c>
      <c r="AF95" s="19">
        <f>IF($A95="","",IF(OR($T95="",$U95=""),"Incomplete",IF(OR($T95="No",$U95="Not enrolled"),"Review","OK")))</f>
        <v/>
      </c>
    </row>
    <row r="96">
      <c r="M96" s="16" t="n"/>
      <c r="N96" s="17" t="n"/>
      <c r="Q96" s="16" t="n"/>
      <c r="Z96" s="16" t="n"/>
      <c r="AB96" s="18">
        <f>IF($M96="","",ROUND(YEARFRAC($M96,TODAY()),1))</f>
        <v/>
      </c>
      <c r="AC96" s="19">
        <f>IF($Q96="","",IF($Q96&lt;TODAY(),"Expired",IF($Q96-TODAY()&lt;=90,"Expires within 90 days","In warranty")))</f>
        <v/>
      </c>
      <c r="AD96" s="20">
        <f>IF(OR($M96="",$C96=""),"",IFERROR(EDATE($M96,VALUE(INDEX(Lists!$B$2:$B$11,MATCH($C96,Lists!$A$2:$A$11,0)))),""))</f>
        <v/>
      </c>
      <c r="AE96" s="19">
        <f>IF($AD96="","",IF($AD96&lt;TODAY(),"Overdue",IF($AD96-TODAY()&lt;=90,"Due within 90 days","OK")))</f>
        <v/>
      </c>
      <c r="AF96" s="19">
        <f>IF($A96="","",IF(OR($T96="",$U96=""),"Incomplete",IF(OR($T96="No",$U96="Not enrolled"),"Review","OK")))</f>
        <v/>
      </c>
    </row>
    <row r="97">
      <c r="M97" s="16" t="n"/>
      <c r="N97" s="17" t="n"/>
      <c r="Q97" s="16" t="n"/>
      <c r="Z97" s="16" t="n"/>
      <c r="AB97" s="18">
        <f>IF($M97="","",ROUND(YEARFRAC($M97,TODAY()),1))</f>
        <v/>
      </c>
      <c r="AC97" s="19">
        <f>IF($Q97="","",IF($Q97&lt;TODAY(),"Expired",IF($Q97-TODAY()&lt;=90,"Expires within 90 days","In warranty")))</f>
        <v/>
      </c>
      <c r="AD97" s="20">
        <f>IF(OR($M97="",$C97=""),"",IFERROR(EDATE($M97,VALUE(INDEX(Lists!$B$2:$B$11,MATCH($C97,Lists!$A$2:$A$11,0)))),""))</f>
        <v/>
      </c>
      <c r="AE97" s="19">
        <f>IF($AD97="","",IF($AD97&lt;TODAY(),"Overdue",IF($AD97-TODAY()&lt;=90,"Due within 90 days","OK")))</f>
        <v/>
      </c>
      <c r="AF97" s="19">
        <f>IF($A97="","",IF(OR($T97="",$U97=""),"Incomplete",IF(OR($T97="No",$U97="Not enrolled"),"Review","OK")))</f>
        <v/>
      </c>
    </row>
    <row r="98">
      <c r="M98" s="16" t="n"/>
      <c r="N98" s="17" t="n"/>
      <c r="Q98" s="16" t="n"/>
      <c r="Z98" s="16" t="n"/>
      <c r="AB98" s="18">
        <f>IF($M98="","",ROUND(YEARFRAC($M98,TODAY()),1))</f>
        <v/>
      </c>
      <c r="AC98" s="19">
        <f>IF($Q98="","",IF($Q98&lt;TODAY(),"Expired",IF($Q98-TODAY()&lt;=90,"Expires within 90 days","In warranty")))</f>
        <v/>
      </c>
      <c r="AD98" s="20">
        <f>IF(OR($M98="",$C98=""),"",IFERROR(EDATE($M98,VALUE(INDEX(Lists!$B$2:$B$11,MATCH($C98,Lists!$A$2:$A$11,0)))),""))</f>
        <v/>
      </c>
      <c r="AE98" s="19">
        <f>IF($AD98="","",IF($AD98&lt;TODAY(),"Overdue",IF($AD98-TODAY()&lt;=90,"Due within 90 days","OK")))</f>
        <v/>
      </c>
      <c r="AF98" s="19">
        <f>IF($A98="","",IF(OR($T98="",$U98=""),"Incomplete",IF(OR($T98="No",$U98="Not enrolled"),"Review","OK")))</f>
        <v/>
      </c>
    </row>
    <row r="99">
      <c r="M99" s="16" t="n"/>
      <c r="N99" s="17" t="n"/>
      <c r="Q99" s="16" t="n"/>
      <c r="Z99" s="16" t="n"/>
      <c r="AB99" s="18">
        <f>IF($M99="","",ROUND(YEARFRAC($M99,TODAY()),1))</f>
        <v/>
      </c>
      <c r="AC99" s="19">
        <f>IF($Q99="","",IF($Q99&lt;TODAY(),"Expired",IF($Q99-TODAY()&lt;=90,"Expires within 90 days","In warranty")))</f>
        <v/>
      </c>
      <c r="AD99" s="20">
        <f>IF(OR($M99="",$C99=""),"",IFERROR(EDATE($M99,VALUE(INDEX(Lists!$B$2:$B$11,MATCH($C99,Lists!$A$2:$A$11,0)))),""))</f>
        <v/>
      </c>
      <c r="AE99" s="19">
        <f>IF($AD99="","",IF($AD99&lt;TODAY(),"Overdue",IF($AD99-TODAY()&lt;=90,"Due within 90 days","OK")))</f>
        <v/>
      </c>
      <c r="AF99" s="19">
        <f>IF($A99="","",IF(OR($T99="",$U99=""),"Incomplete",IF(OR($T99="No",$U99="Not enrolled"),"Review","OK")))</f>
        <v/>
      </c>
    </row>
    <row r="100">
      <c r="M100" s="16" t="n"/>
      <c r="N100" s="17" t="n"/>
      <c r="Q100" s="16" t="n"/>
      <c r="Z100" s="16" t="n"/>
      <c r="AB100" s="18">
        <f>IF($M100="","",ROUND(YEARFRAC($M100,TODAY()),1))</f>
        <v/>
      </c>
      <c r="AC100" s="19">
        <f>IF($Q100="","",IF($Q100&lt;TODAY(),"Expired",IF($Q100-TODAY()&lt;=90,"Expires within 90 days","In warranty")))</f>
        <v/>
      </c>
      <c r="AD100" s="20">
        <f>IF(OR($M100="",$C100=""),"",IFERROR(EDATE($M100,VALUE(INDEX(Lists!$B$2:$B$11,MATCH($C100,Lists!$A$2:$A$11,0)))),""))</f>
        <v/>
      </c>
      <c r="AE100" s="19">
        <f>IF($AD100="","",IF($AD100&lt;TODAY(),"Overdue",IF($AD100-TODAY()&lt;=90,"Due within 90 days","OK")))</f>
        <v/>
      </c>
      <c r="AF100" s="19">
        <f>IF($A100="","",IF(OR($T100="",$U100=""),"Incomplete",IF(OR($T100="No",$U100="Not enrolled"),"Review","OK")))</f>
        <v/>
      </c>
    </row>
    <row r="101">
      <c r="M101" s="16" t="n"/>
      <c r="N101" s="17" t="n"/>
      <c r="Q101" s="16" t="n"/>
      <c r="Z101" s="16" t="n"/>
      <c r="AB101" s="18">
        <f>IF($M101="","",ROUND(YEARFRAC($M101,TODAY()),1))</f>
        <v/>
      </c>
      <c r="AC101" s="19">
        <f>IF($Q101="","",IF($Q101&lt;TODAY(),"Expired",IF($Q101-TODAY()&lt;=90,"Expires within 90 days","In warranty")))</f>
        <v/>
      </c>
      <c r="AD101" s="20">
        <f>IF(OR($M101="",$C101=""),"",IFERROR(EDATE($M101,VALUE(INDEX(Lists!$B$2:$B$11,MATCH($C101,Lists!$A$2:$A$11,0)))),""))</f>
        <v/>
      </c>
      <c r="AE101" s="19">
        <f>IF($AD101="","",IF($AD101&lt;TODAY(),"Overdue",IF($AD101-TODAY()&lt;=90,"Due within 90 days","OK")))</f>
        <v/>
      </c>
      <c r="AF101" s="19">
        <f>IF($A101="","",IF(OR($T101="",$U101=""),"Incomplete",IF(OR($T101="No",$U101="Not enrolled"),"Review","OK")))</f>
        <v/>
      </c>
    </row>
    <row r="102">
      <c r="M102" s="16" t="n"/>
      <c r="N102" s="17" t="n"/>
      <c r="Q102" s="16" t="n"/>
      <c r="Z102" s="16" t="n"/>
      <c r="AB102" s="18">
        <f>IF($M102="","",ROUND(YEARFRAC($M102,TODAY()),1))</f>
        <v/>
      </c>
      <c r="AC102" s="19">
        <f>IF($Q102="","",IF($Q102&lt;TODAY(),"Expired",IF($Q102-TODAY()&lt;=90,"Expires within 90 days","In warranty")))</f>
        <v/>
      </c>
      <c r="AD102" s="20">
        <f>IF(OR($M102="",$C102=""),"",IFERROR(EDATE($M102,VALUE(INDEX(Lists!$B$2:$B$11,MATCH($C102,Lists!$A$2:$A$11,0)))),""))</f>
        <v/>
      </c>
      <c r="AE102" s="19">
        <f>IF($AD102="","",IF($AD102&lt;TODAY(),"Overdue",IF($AD102-TODAY()&lt;=90,"Due within 90 days","OK")))</f>
        <v/>
      </c>
      <c r="AF102" s="19">
        <f>IF($A102="","",IF(OR($T102="",$U102=""),"Incomplete",IF(OR($T102="No",$U102="Not enrolled"),"Review","OK")))</f>
        <v/>
      </c>
    </row>
    <row r="103">
      <c r="M103" s="16" t="n"/>
      <c r="N103" s="17" t="n"/>
      <c r="Q103" s="16" t="n"/>
      <c r="Z103" s="16" t="n"/>
      <c r="AB103" s="18">
        <f>IF($M103="","",ROUND(YEARFRAC($M103,TODAY()),1))</f>
        <v/>
      </c>
      <c r="AC103" s="19">
        <f>IF($Q103="","",IF($Q103&lt;TODAY(),"Expired",IF($Q103-TODAY()&lt;=90,"Expires within 90 days","In warranty")))</f>
        <v/>
      </c>
      <c r="AD103" s="20">
        <f>IF(OR($M103="",$C103=""),"",IFERROR(EDATE($M103,VALUE(INDEX(Lists!$B$2:$B$11,MATCH($C103,Lists!$A$2:$A$11,0)))),""))</f>
        <v/>
      </c>
      <c r="AE103" s="19">
        <f>IF($AD103="","",IF($AD103&lt;TODAY(),"Overdue",IF($AD103-TODAY()&lt;=90,"Due within 90 days","OK")))</f>
        <v/>
      </c>
      <c r="AF103" s="19">
        <f>IF($A103="","",IF(OR($T103="",$U103=""),"Incomplete",IF(OR($T103="No",$U103="Not enrolled"),"Review","OK")))</f>
        <v/>
      </c>
    </row>
    <row r="104">
      <c r="M104" s="16" t="n"/>
      <c r="N104" s="17" t="n"/>
      <c r="Q104" s="16" t="n"/>
      <c r="Z104" s="16" t="n"/>
      <c r="AB104" s="18">
        <f>IF($M104="","",ROUND(YEARFRAC($M104,TODAY()),1))</f>
        <v/>
      </c>
      <c r="AC104" s="19">
        <f>IF($Q104="","",IF($Q104&lt;TODAY(),"Expired",IF($Q104-TODAY()&lt;=90,"Expires within 90 days","In warranty")))</f>
        <v/>
      </c>
      <c r="AD104" s="20">
        <f>IF(OR($M104="",$C104=""),"",IFERROR(EDATE($M104,VALUE(INDEX(Lists!$B$2:$B$11,MATCH($C104,Lists!$A$2:$A$11,0)))),""))</f>
        <v/>
      </c>
      <c r="AE104" s="19">
        <f>IF($AD104="","",IF($AD104&lt;TODAY(),"Overdue",IF($AD104-TODAY()&lt;=90,"Due within 90 days","OK")))</f>
        <v/>
      </c>
      <c r="AF104" s="19">
        <f>IF($A104="","",IF(OR($T104="",$U104=""),"Incomplete",IF(OR($T104="No",$U104="Not enrolled"),"Review","OK")))</f>
        <v/>
      </c>
    </row>
    <row r="105">
      <c r="M105" s="16" t="n"/>
      <c r="N105" s="17" t="n"/>
      <c r="Q105" s="16" t="n"/>
      <c r="Z105" s="16" t="n"/>
      <c r="AB105" s="18">
        <f>IF($M105="","",ROUND(YEARFRAC($M105,TODAY()),1))</f>
        <v/>
      </c>
      <c r="AC105" s="19">
        <f>IF($Q105="","",IF($Q105&lt;TODAY(),"Expired",IF($Q105-TODAY()&lt;=90,"Expires within 90 days","In warranty")))</f>
        <v/>
      </c>
      <c r="AD105" s="20">
        <f>IF(OR($M105="",$C105=""),"",IFERROR(EDATE($M105,VALUE(INDEX(Lists!$B$2:$B$11,MATCH($C105,Lists!$A$2:$A$11,0)))),""))</f>
        <v/>
      </c>
      <c r="AE105" s="19">
        <f>IF($AD105="","",IF($AD105&lt;TODAY(),"Overdue",IF($AD105-TODAY()&lt;=90,"Due within 90 days","OK")))</f>
        <v/>
      </c>
      <c r="AF105" s="19">
        <f>IF($A105="","",IF(OR($T105="",$U105=""),"Incomplete",IF(OR($T105="No",$U105="Not enrolled"),"Review","OK")))</f>
        <v/>
      </c>
    </row>
    <row r="106">
      <c r="M106" s="16" t="n"/>
      <c r="N106" s="17" t="n"/>
      <c r="Q106" s="16" t="n"/>
      <c r="Z106" s="16" t="n"/>
      <c r="AB106" s="18">
        <f>IF($M106="","",ROUND(YEARFRAC($M106,TODAY()),1))</f>
        <v/>
      </c>
      <c r="AC106" s="19">
        <f>IF($Q106="","",IF($Q106&lt;TODAY(),"Expired",IF($Q106-TODAY()&lt;=90,"Expires within 90 days","In warranty")))</f>
        <v/>
      </c>
      <c r="AD106" s="20">
        <f>IF(OR($M106="",$C106=""),"",IFERROR(EDATE($M106,VALUE(INDEX(Lists!$B$2:$B$11,MATCH($C106,Lists!$A$2:$A$11,0)))),""))</f>
        <v/>
      </c>
      <c r="AE106" s="19">
        <f>IF($AD106="","",IF($AD106&lt;TODAY(),"Overdue",IF($AD106-TODAY()&lt;=90,"Due within 90 days","OK")))</f>
        <v/>
      </c>
      <c r="AF106" s="19">
        <f>IF($A106="","",IF(OR($T106="",$U106=""),"Incomplete",IF(OR($T106="No",$U106="Not enrolled"),"Review","OK")))</f>
        <v/>
      </c>
    </row>
    <row r="107">
      <c r="M107" s="16" t="n"/>
      <c r="N107" s="17" t="n"/>
      <c r="Q107" s="16" t="n"/>
      <c r="Z107" s="16" t="n"/>
      <c r="AB107" s="18">
        <f>IF($M107="","",ROUND(YEARFRAC($M107,TODAY()),1))</f>
        <v/>
      </c>
      <c r="AC107" s="19">
        <f>IF($Q107="","",IF($Q107&lt;TODAY(),"Expired",IF($Q107-TODAY()&lt;=90,"Expires within 90 days","In warranty")))</f>
        <v/>
      </c>
      <c r="AD107" s="20">
        <f>IF(OR($M107="",$C107=""),"",IFERROR(EDATE($M107,VALUE(INDEX(Lists!$B$2:$B$11,MATCH($C107,Lists!$A$2:$A$11,0)))),""))</f>
        <v/>
      </c>
      <c r="AE107" s="19">
        <f>IF($AD107="","",IF($AD107&lt;TODAY(),"Overdue",IF($AD107-TODAY()&lt;=90,"Due within 90 days","OK")))</f>
        <v/>
      </c>
      <c r="AF107" s="19">
        <f>IF($A107="","",IF(OR($T107="",$U107=""),"Incomplete",IF(OR($T107="No",$U107="Not enrolled"),"Review","OK")))</f>
        <v/>
      </c>
    </row>
    <row r="108">
      <c r="M108" s="16" t="n"/>
      <c r="N108" s="17" t="n"/>
      <c r="Q108" s="16" t="n"/>
      <c r="Z108" s="16" t="n"/>
      <c r="AB108" s="18">
        <f>IF($M108="","",ROUND(YEARFRAC($M108,TODAY()),1))</f>
        <v/>
      </c>
      <c r="AC108" s="19">
        <f>IF($Q108="","",IF($Q108&lt;TODAY(),"Expired",IF($Q108-TODAY()&lt;=90,"Expires within 90 days","In warranty")))</f>
        <v/>
      </c>
      <c r="AD108" s="20">
        <f>IF(OR($M108="",$C108=""),"",IFERROR(EDATE($M108,VALUE(INDEX(Lists!$B$2:$B$11,MATCH($C108,Lists!$A$2:$A$11,0)))),""))</f>
        <v/>
      </c>
      <c r="AE108" s="19">
        <f>IF($AD108="","",IF($AD108&lt;TODAY(),"Overdue",IF($AD108-TODAY()&lt;=90,"Due within 90 days","OK")))</f>
        <v/>
      </c>
      <c r="AF108" s="19">
        <f>IF($A108="","",IF(OR($T108="",$U108=""),"Incomplete",IF(OR($T108="No",$U108="Not enrolled"),"Review","OK")))</f>
        <v/>
      </c>
    </row>
    <row r="109">
      <c r="M109" s="16" t="n"/>
      <c r="N109" s="17" t="n"/>
      <c r="Q109" s="16" t="n"/>
      <c r="Z109" s="16" t="n"/>
      <c r="AB109" s="18">
        <f>IF($M109="","",ROUND(YEARFRAC($M109,TODAY()),1))</f>
        <v/>
      </c>
      <c r="AC109" s="19">
        <f>IF($Q109="","",IF($Q109&lt;TODAY(),"Expired",IF($Q109-TODAY()&lt;=90,"Expires within 90 days","In warranty")))</f>
        <v/>
      </c>
      <c r="AD109" s="20">
        <f>IF(OR($M109="",$C109=""),"",IFERROR(EDATE($M109,VALUE(INDEX(Lists!$B$2:$B$11,MATCH($C109,Lists!$A$2:$A$11,0)))),""))</f>
        <v/>
      </c>
      <c r="AE109" s="19">
        <f>IF($AD109="","",IF($AD109&lt;TODAY(),"Overdue",IF($AD109-TODAY()&lt;=90,"Due within 90 days","OK")))</f>
        <v/>
      </c>
      <c r="AF109" s="19">
        <f>IF($A109="","",IF(OR($T109="",$U109=""),"Incomplete",IF(OR($T109="No",$U109="Not enrolled"),"Review","OK")))</f>
        <v/>
      </c>
    </row>
    <row r="110">
      <c r="M110" s="16" t="n"/>
      <c r="N110" s="17" t="n"/>
      <c r="Q110" s="16" t="n"/>
      <c r="Z110" s="16" t="n"/>
      <c r="AB110" s="18">
        <f>IF($M110="","",ROUND(YEARFRAC($M110,TODAY()),1))</f>
        <v/>
      </c>
      <c r="AC110" s="19">
        <f>IF($Q110="","",IF($Q110&lt;TODAY(),"Expired",IF($Q110-TODAY()&lt;=90,"Expires within 90 days","In warranty")))</f>
        <v/>
      </c>
      <c r="AD110" s="20">
        <f>IF(OR($M110="",$C110=""),"",IFERROR(EDATE($M110,VALUE(INDEX(Lists!$B$2:$B$11,MATCH($C110,Lists!$A$2:$A$11,0)))),""))</f>
        <v/>
      </c>
      <c r="AE110" s="19">
        <f>IF($AD110="","",IF($AD110&lt;TODAY(),"Overdue",IF($AD110-TODAY()&lt;=90,"Due within 90 days","OK")))</f>
        <v/>
      </c>
      <c r="AF110" s="19">
        <f>IF($A110="","",IF(OR($T110="",$U110=""),"Incomplete",IF(OR($T110="No",$U110="Not enrolled"),"Review","OK")))</f>
        <v/>
      </c>
    </row>
    <row r="111">
      <c r="M111" s="16" t="n"/>
      <c r="N111" s="17" t="n"/>
      <c r="Q111" s="16" t="n"/>
      <c r="Z111" s="16" t="n"/>
      <c r="AB111" s="18">
        <f>IF($M111="","",ROUND(YEARFRAC($M111,TODAY()),1))</f>
        <v/>
      </c>
      <c r="AC111" s="19">
        <f>IF($Q111="","",IF($Q111&lt;TODAY(),"Expired",IF($Q111-TODAY()&lt;=90,"Expires within 90 days","In warranty")))</f>
        <v/>
      </c>
      <c r="AD111" s="20">
        <f>IF(OR($M111="",$C111=""),"",IFERROR(EDATE($M111,VALUE(INDEX(Lists!$B$2:$B$11,MATCH($C111,Lists!$A$2:$A$11,0)))),""))</f>
        <v/>
      </c>
      <c r="AE111" s="19">
        <f>IF($AD111="","",IF($AD111&lt;TODAY(),"Overdue",IF($AD111-TODAY()&lt;=90,"Due within 90 days","OK")))</f>
        <v/>
      </c>
      <c r="AF111" s="19">
        <f>IF($A111="","",IF(OR($T111="",$U111=""),"Incomplete",IF(OR($T111="No",$U111="Not enrolled"),"Review","OK")))</f>
        <v/>
      </c>
    </row>
    <row r="112">
      <c r="M112" s="16" t="n"/>
      <c r="N112" s="17" t="n"/>
      <c r="Q112" s="16" t="n"/>
      <c r="Z112" s="16" t="n"/>
      <c r="AB112" s="18">
        <f>IF($M112="","",ROUND(YEARFRAC($M112,TODAY()),1))</f>
        <v/>
      </c>
      <c r="AC112" s="19">
        <f>IF($Q112="","",IF($Q112&lt;TODAY(),"Expired",IF($Q112-TODAY()&lt;=90,"Expires within 90 days","In warranty")))</f>
        <v/>
      </c>
      <c r="AD112" s="20">
        <f>IF(OR($M112="",$C112=""),"",IFERROR(EDATE($M112,VALUE(INDEX(Lists!$B$2:$B$11,MATCH($C112,Lists!$A$2:$A$11,0)))),""))</f>
        <v/>
      </c>
      <c r="AE112" s="19">
        <f>IF($AD112="","",IF($AD112&lt;TODAY(),"Overdue",IF($AD112-TODAY()&lt;=90,"Due within 90 days","OK")))</f>
        <v/>
      </c>
      <c r="AF112" s="19">
        <f>IF($A112="","",IF(OR($T112="",$U112=""),"Incomplete",IF(OR($T112="No",$U112="Not enrolled"),"Review","OK")))</f>
        <v/>
      </c>
    </row>
    <row r="113">
      <c r="M113" s="16" t="n"/>
      <c r="N113" s="17" t="n"/>
      <c r="Q113" s="16" t="n"/>
      <c r="Z113" s="16" t="n"/>
      <c r="AB113" s="18">
        <f>IF($M113="","",ROUND(YEARFRAC($M113,TODAY()),1))</f>
        <v/>
      </c>
      <c r="AC113" s="19">
        <f>IF($Q113="","",IF($Q113&lt;TODAY(),"Expired",IF($Q113-TODAY()&lt;=90,"Expires within 90 days","In warranty")))</f>
        <v/>
      </c>
      <c r="AD113" s="20">
        <f>IF(OR($M113="",$C113=""),"",IFERROR(EDATE($M113,VALUE(INDEX(Lists!$B$2:$B$11,MATCH($C113,Lists!$A$2:$A$11,0)))),""))</f>
        <v/>
      </c>
      <c r="AE113" s="19">
        <f>IF($AD113="","",IF($AD113&lt;TODAY(),"Overdue",IF($AD113-TODAY()&lt;=90,"Due within 90 days","OK")))</f>
        <v/>
      </c>
      <c r="AF113" s="19">
        <f>IF($A113="","",IF(OR($T113="",$U113=""),"Incomplete",IF(OR($T113="No",$U113="Not enrolled"),"Review","OK")))</f>
        <v/>
      </c>
    </row>
    <row r="114">
      <c r="M114" s="16" t="n"/>
      <c r="N114" s="17" t="n"/>
      <c r="Q114" s="16" t="n"/>
      <c r="Z114" s="16" t="n"/>
      <c r="AB114" s="18">
        <f>IF($M114="","",ROUND(YEARFRAC($M114,TODAY()),1))</f>
        <v/>
      </c>
      <c r="AC114" s="19">
        <f>IF($Q114="","",IF($Q114&lt;TODAY(),"Expired",IF($Q114-TODAY()&lt;=90,"Expires within 90 days","In warranty")))</f>
        <v/>
      </c>
      <c r="AD114" s="20">
        <f>IF(OR($M114="",$C114=""),"",IFERROR(EDATE($M114,VALUE(INDEX(Lists!$B$2:$B$11,MATCH($C114,Lists!$A$2:$A$11,0)))),""))</f>
        <v/>
      </c>
      <c r="AE114" s="19">
        <f>IF($AD114="","",IF($AD114&lt;TODAY(),"Overdue",IF($AD114-TODAY()&lt;=90,"Due within 90 days","OK")))</f>
        <v/>
      </c>
      <c r="AF114" s="19">
        <f>IF($A114="","",IF(OR($T114="",$U114=""),"Incomplete",IF(OR($T114="No",$U114="Not enrolled"),"Review","OK")))</f>
        <v/>
      </c>
    </row>
    <row r="115">
      <c r="M115" s="16" t="n"/>
      <c r="N115" s="17" t="n"/>
      <c r="Q115" s="16" t="n"/>
      <c r="Z115" s="16" t="n"/>
      <c r="AB115" s="18">
        <f>IF($M115="","",ROUND(YEARFRAC($M115,TODAY()),1))</f>
        <v/>
      </c>
      <c r="AC115" s="19">
        <f>IF($Q115="","",IF($Q115&lt;TODAY(),"Expired",IF($Q115-TODAY()&lt;=90,"Expires within 90 days","In warranty")))</f>
        <v/>
      </c>
      <c r="AD115" s="20">
        <f>IF(OR($M115="",$C115=""),"",IFERROR(EDATE($M115,VALUE(INDEX(Lists!$B$2:$B$11,MATCH($C115,Lists!$A$2:$A$11,0)))),""))</f>
        <v/>
      </c>
      <c r="AE115" s="19">
        <f>IF($AD115="","",IF($AD115&lt;TODAY(),"Overdue",IF($AD115-TODAY()&lt;=90,"Due within 90 days","OK")))</f>
        <v/>
      </c>
      <c r="AF115" s="19">
        <f>IF($A115="","",IF(OR($T115="",$U115=""),"Incomplete",IF(OR($T115="No",$U115="Not enrolled"),"Review","OK")))</f>
        <v/>
      </c>
    </row>
    <row r="116">
      <c r="M116" s="16" t="n"/>
      <c r="N116" s="17" t="n"/>
      <c r="Q116" s="16" t="n"/>
      <c r="Z116" s="16" t="n"/>
      <c r="AB116" s="18">
        <f>IF($M116="","",ROUND(YEARFRAC($M116,TODAY()),1))</f>
        <v/>
      </c>
      <c r="AC116" s="19">
        <f>IF($Q116="","",IF($Q116&lt;TODAY(),"Expired",IF($Q116-TODAY()&lt;=90,"Expires within 90 days","In warranty")))</f>
        <v/>
      </c>
      <c r="AD116" s="20">
        <f>IF(OR($M116="",$C116=""),"",IFERROR(EDATE($M116,VALUE(INDEX(Lists!$B$2:$B$11,MATCH($C116,Lists!$A$2:$A$11,0)))),""))</f>
        <v/>
      </c>
      <c r="AE116" s="19">
        <f>IF($AD116="","",IF($AD116&lt;TODAY(),"Overdue",IF($AD116-TODAY()&lt;=90,"Due within 90 days","OK")))</f>
        <v/>
      </c>
      <c r="AF116" s="19">
        <f>IF($A116="","",IF(OR($T116="",$U116=""),"Incomplete",IF(OR($T116="No",$U116="Not enrolled"),"Review","OK")))</f>
        <v/>
      </c>
    </row>
    <row r="117">
      <c r="M117" s="16" t="n"/>
      <c r="N117" s="17" t="n"/>
      <c r="Q117" s="16" t="n"/>
      <c r="Z117" s="16" t="n"/>
      <c r="AB117" s="18">
        <f>IF($M117="","",ROUND(YEARFRAC($M117,TODAY()),1))</f>
        <v/>
      </c>
      <c r="AC117" s="19">
        <f>IF($Q117="","",IF($Q117&lt;TODAY(),"Expired",IF($Q117-TODAY()&lt;=90,"Expires within 90 days","In warranty")))</f>
        <v/>
      </c>
      <c r="AD117" s="20">
        <f>IF(OR($M117="",$C117=""),"",IFERROR(EDATE($M117,VALUE(INDEX(Lists!$B$2:$B$11,MATCH($C117,Lists!$A$2:$A$11,0)))),""))</f>
        <v/>
      </c>
      <c r="AE117" s="19">
        <f>IF($AD117="","",IF($AD117&lt;TODAY(),"Overdue",IF($AD117-TODAY()&lt;=90,"Due within 90 days","OK")))</f>
        <v/>
      </c>
      <c r="AF117" s="19">
        <f>IF($A117="","",IF(OR($T117="",$U117=""),"Incomplete",IF(OR($T117="No",$U117="Not enrolled"),"Review","OK")))</f>
        <v/>
      </c>
    </row>
    <row r="118">
      <c r="M118" s="16" t="n"/>
      <c r="N118" s="17" t="n"/>
      <c r="Q118" s="16" t="n"/>
      <c r="Z118" s="16" t="n"/>
      <c r="AB118" s="18">
        <f>IF($M118="","",ROUND(YEARFRAC($M118,TODAY()),1))</f>
        <v/>
      </c>
      <c r="AC118" s="19">
        <f>IF($Q118="","",IF($Q118&lt;TODAY(),"Expired",IF($Q118-TODAY()&lt;=90,"Expires within 90 days","In warranty")))</f>
        <v/>
      </c>
      <c r="AD118" s="20">
        <f>IF(OR($M118="",$C118=""),"",IFERROR(EDATE($M118,VALUE(INDEX(Lists!$B$2:$B$11,MATCH($C118,Lists!$A$2:$A$11,0)))),""))</f>
        <v/>
      </c>
      <c r="AE118" s="19">
        <f>IF($AD118="","",IF($AD118&lt;TODAY(),"Overdue",IF($AD118-TODAY()&lt;=90,"Due within 90 days","OK")))</f>
        <v/>
      </c>
      <c r="AF118" s="19">
        <f>IF($A118="","",IF(OR($T118="",$U118=""),"Incomplete",IF(OR($T118="No",$U118="Not enrolled"),"Review","OK")))</f>
        <v/>
      </c>
    </row>
    <row r="119">
      <c r="M119" s="16" t="n"/>
      <c r="N119" s="17" t="n"/>
      <c r="Q119" s="16" t="n"/>
      <c r="Z119" s="16" t="n"/>
      <c r="AB119" s="18">
        <f>IF($M119="","",ROUND(YEARFRAC($M119,TODAY()),1))</f>
        <v/>
      </c>
      <c r="AC119" s="19">
        <f>IF($Q119="","",IF($Q119&lt;TODAY(),"Expired",IF($Q119-TODAY()&lt;=90,"Expires within 90 days","In warranty")))</f>
        <v/>
      </c>
      <c r="AD119" s="20">
        <f>IF(OR($M119="",$C119=""),"",IFERROR(EDATE($M119,VALUE(INDEX(Lists!$B$2:$B$11,MATCH($C119,Lists!$A$2:$A$11,0)))),""))</f>
        <v/>
      </c>
      <c r="AE119" s="19">
        <f>IF($AD119="","",IF($AD119&lt;TODAY(),"Overdue",IF($AD119-TODAY()&lt;=90,"Due within 90 days","OK")))</f>
        <v/>
      </c>
      <c r="AF119" s="19">
        <f>IF($A119="","",IF(OR($T119="",$U119=""),"Incomplete",IF(OR($T119="No",$U119="Not enrolled"),"Review","OK")))</f>
        <v/>
      </c>
    </row>
    <row r="120">
      <c r="M120" s="16" t="n"/>
      <c r="N120" s="17" t="n"/>
      <c r="Q120" s="16" t="n"/>
      <c r="Z120" s="16" t="n"/>
      <c r="AB120" s="18">
        <f>IF($M120="","",ROUND(YEARFRAC($M120,TODAY()),1))</f>
        <v/>
      </c>
      <c r="AC120" s="19">
        <f>IF($Q120="","",IF($Q120&lt;TODAY(),"Expired",IF($Q120-TODAY()&lt;=90,"Expires within 90 days","In warranty")))</f>
        <v/>
      </c>
      <c r="AD120" s="20">
        <f>IF(OR($M120="",$C120=""),"",IFERROR(EDATE($M120,VALUE(INDEX(Lists!$B$2:$B$11,MATCH($C120,Lists!$A$2:$A$11,0)))),""))</f>
        <v/>
      </c>
      <c r="AE120" s="19">
        <f>IF($AD120="","",IF($AD120&lt;TODAY(),"Overdue",IF($AD120-TODAY()&lt;=90,"Due within 90 days","OK")))</f>
        <v/>
      </c>
      <c r="AF120" s="19">
        <f>IF($A120="","",IF(OR($T120="",$U120=""),"Incomplete",IF(OR($T120="No",$U120="Not enrolled"),"Review","OK")))</f>
        <v/>
      </c>
    </row>
    <row r="121">
      <c r="M121" s="16" t="n"/>
      <c r="N121" s="17" t="n"/>
      <c r="Q121" s="16" t="n"/>
      <c r="Z121" s="16" t="n"/>
      <c r="AB121" s="18">
        <f>IF($M121="","",ROUND(YEARFRAC($M121,TODAY()),1))</f>
        <v/>
      </c>
      <c r="AC121" s="19">
        <f>IF($Q121="","",IF($Q121&lt;TODAY(),"Expired",IF($Q121-TODAY()&lt;=90,"Expires within 90 days","In warranty")))</f>
        <v/>
      </c>
      <c r="AD121" s="20">
        <f>IF(OR($M121="",$C121=""),"",IFERROR(EDATE($M121,VALUE(INDEX(Lists!$B$2:$B$11,MATCH($C121,Lists!$A$2:$A$11,0)))),""))</f>
        <v/>
      </c>
      <c r="AE121" s="19">
        <f>IF($AD121="","",IF($AD121&lt;TODAY(),"Overdue",IF($AD121-TODAY()&lt;=90,"Due within 90 days","OK")))</f>
        <v/>
      </c>
      <c r="AF121" s="19">
        <f>IF($A121="","",IF(OR($T121="",$U121=""),"Incomplete",IF(OR($T121="No",$U121="Not enrolled"),"Review","OK")))</f>
        <v/>
      </c>
    </row>
    <row r="122">
      <c r="M122" s="16" t="n"/>
      <c r="N122" s="17" t="n"/>
      <c r="Q122" s="16" t="n"/>
      <c r="Z122" s="16" t="n"/>
      <c r="AB122" s="18">
        <f>IF($M122="","",ROUND(YEARFRAC($M122,TODAY()),1))</f>
        <v/>
      </c>
      <c r="AC122" s="19">
        <f>IF($Q122="","",IF($Q122&lt;TODAY(),"Expired",IF($Q122-TODAY()&lt;=90,"Expires within 90 days","In warranty")))</f>
        <v/>
      </c>
      <c r="AD122" s="20">
        <f>IF(OR($M122="",$C122=""),"",IFERROR(EDATE($M122,VALUE(INDEX(Lists!$B$2:$B$11,MATCH($C122,Lists!$A$2:$A$11,0)))),""))</f>
        <v/>
      </c>
      <c r="AE122" s="19">
        <f>IF($AD122="","",IF($AD122&lt;TODAY(),"Overdue",IF($AD122-TODAY()&lt;=90,"Due within 90 days","OK")))</f>
        <v/>
      </c>
      <c r="AF122" s="19">
        <f>IF($A122="","",IF(OR($T122="",$U122=""),"Incomplete",IF(OR($T122="No",$U122="Not enrolled"),"Review","OK")))</f>
        <v/>
      </c>
    </row>
    <row r="123">
      <c r="M123" s="16" t="n"/>
      <c r="N123" s="17" t="n"/>
      <c r="Q123" s="16" t="n"/>
      <c r="Z123" s="16" t="n"/>
      <c r="AB123" s="18">
        <f>IF($M123="","",ROUND(YEARFRAC($M123,TODAY()),1))</f>
        <v/>
      </c>
      <c r="AC123" s="19">
        <f>IF($Q123="","",IF($Q123&lt;TODAY(),"Expired",IF($Q123-TODAY()&lt;=90,"Expires within 90 days","In warranty")))</f>
        <v/>
      </c>
      <c r="AD123" s="20">
        <f>IF(OR($M123="",$C123=""),"",IFERROR(EDATE($M123,VALUE(INDEX(Lists!$B$2:$B$11,MATCH($C123,Lists!$A$2:$A$11,0)))),""))</f>
        <v/>
      </c>
      <c r="AE123" s="19">
        <f>IF($AD123="","",IF($AD123&lt;TODAY(),"Overdue",IF($AD123-TODAY()&lt;=90,"Due within 90 days","OK")))</f>
        <v/>
      </c>
      <c r="AF123" s="19">
        <f>IF($A123="","",IF(OR($T123="",$U123=""),"Incomplete",IF(OR($T123="No",$U123="Not enrolled"),"Review","OK")))</f>
        <v/>
      </c>
    </row>
    <row r="124">
      <c r="M124" s="16" t="n"/>
      <c r="N124" s="17" t="n"/>
      <c r="Q124" s="16" t="n"/>
      <c r="Z124" s="16" t="n"/>
      <c r="AB124" s="18">
        <f>IF($M124="","",ROUND(YEARFRAC($M124,TODAY()),1))</f>
        <v/>
      </c>
      <c r="AC124" s="19">
        <f>IF($Q124="","",IF($Q124&lt;TODAY(),"Expired",IF($Q124-TODAY()&lt;=90,"Expires within 90 days","In warranty")))</f>
        <v/>
      </c>
      <c r="AD124" s="20">
        <f>IF(OR($M124="",$C124=""),"",IFERROR(EDATE($M124,VALUE(INDEX(Lists!$B$2:$B$11,MATCH($C124,Lists!$A$2:$A$11,0)))),""))</f>
        <v/>
      </c>
      <c r="AE124" s="19">
        <f>IF($AD124="","",IF($AD124&lt;TODAY(),"Overdue",IF($AD124-TODAY()&lt;=90,"Due within 90 days","OK")))</f>
        <v/>
      </c>
      <c r="AF124" s="19">
        <f>IF($A124="","",IF(OR($T124="",$U124=""),"Incomplete",IF(OR($T124="No",$U124="Not enrolled"),"Review","OK")))</f>
        <v/>
      </c>
    </row>
    <row r="125">
      <c r="M125" s="16" t="n"/>
      <c r="N125" s="17" t="n"/>
      <c r="Q125" s="16" t="n"/>
      <c r="Z125" s="16" t="n"/>
      <c r="AB125" s="18">
        <f>IF($M125="","",ROUND(YEARFRAC($M125,TODAY()),1))</f>
        <v/>
      </c>
      <c r="AC125" s="19">
        <f>IF($Q125="","",IF($Q125&lt;TODAY(),"Expired",IF($Q125-TODAY()&lt;=90,"Expires within 90 days","In warranty")))</f>
        <v/>
      </c>
      <c r="AD125" s="20">
        <f>IF(OR($M125="",$C125=""),"",IFERROR(EDATE($M125,VALUE(INDEX(Lists!$B$2:$B$11,MATCH($C125,Lists!$A$2:$A$11,0)))),""))</f>
        <v/>
      </c>
      <c r="AE125" s="19">
        <f>IF($AD125="","",IF($AD125&lt;TODAY(),"Overdue",IF($AD125-TODAY()&lt;=90,"Due within 90 days","OK")))</f>
        <v/>
      </c>
      <c r="AF125" s="19">
        <f>IF($A125="","",IF(OR($T125="",$U125=""),"Incomplete",IF(OR($T125="No",$U125="Not enrolled"),"Review","OK")))</f>
        <v/>
      </c>
    </row>
    <row r="126">
      <c r="M126" s="16" t="n"/>
      <c r="N126" s="17" t="n"/>
      <c r="Q126" s="16" t="n"/>
      <c r="Z126" s="16" t="n"/>
      <c r="AB126" s="18">
        <f>IF($M126="","",ROUND(YEARFRAC($M126,TODAY()),1))</f>
        <v/>
      </c>
      <c r="AC126" s="19">
        <f>IF($Q126="","",IF($Q126&lt;TODAY(),"Expired",IF($Q126-TODAY()&lt;=90,"Expires within 90 days","In warranty")))</f>
        <v/>
      </c>
      <c r="AD126" s="20">
        <f>IF(OR($M126="",$C126=""),"",IFERROR(EDATE($M126,VALUE(INDEX(Lists!$B$2:$B$11,MATCH($C126,Lists!$A$2:$A$11,0)))),""))</f>
        <v/>
      </c>
      <c r="AE126" s="19">
        <f>IF($AD126="","",IF($AD126&lt;TODAY(),"Overdue",IF($AD126-TODAY()&lt;=90,"Due within 90 days","OK")))</f>
        <v/>
      </c>
      <c r="AF126" s="19">
        <f>IF($A126="","",IF(OR($T126="",$U126=""),"Incomplete",IF(OR($T126="No",$U126="Not enrolled"),"Review","OK")))</f>
        <v/>
      </c>
    </row>
    <row r="127">
      <c r="M127" s="16" t="n"/>
      <c r="N127" s="17" t="n"/>
      <c r="Q127" s="16" t="n"/>
      <c r="Z127" s="16" t="n"/>
      <c r="AB127" s="18">
        <f>IF($M127="","",ROUND(YEARFRAC($M127,TODAY()),1))</f>
        <v/>
      </c>
      <c r="AC127" s="19">
        <f>IF($Q127="","",IF($Q127&lt;TODAY(),"Expired",IF($Q127-TODAY()&lt;=90,"Expires within 90 days","In warranty")))</f>
        <v/>
      </c>
      <c r="AD127" s="20">
        <f>IF(OR($M127="",$C127=""),"",IFERROR(EDATE($M127,VALUE(INDEX(Lists!$B$2:$B$11,MATCH($C127,Lists!$A$2:$A$11,0)))),""))</f>
        <v/>
      </c>
      <c r="AE127" s="19">
        <f>IF($AD127="","",IF($AD127&lt;TODAY(),"Overdue",IF($AD127-TODAY()&lt;=90,"Due within 90 days","OK")))</f>
        <v/>
      </c>
      <c r="AF127" s="19">
        <f>IF($A127="","",IF(OR($T127="",$U127=""),"Incomplete",IF(OR($T127="No",$U127="Not enrolled"),"Review","OK")))</f>
        <v/>
      </c>
    </row>
    <row r="128">
      <c r="M128" s="16" t="n"/>
      <c r="N128" s="17" t="n"/>
      <c r="Q128" s="16" t="n"/>
      <c r="Z128" s="16" t="n"/>
      <c r="AB128" s="18">
        <f>IF($M128="","",ROUND(YEARFRAC($M128,TODAY()),1))</f>
        <v/>
      </c>
      <c r="AC128" s="19">
        <f>IF($Q128="","",IF($Q128&lt;TODAY(),"Expired",IF($Q128-TODAY()&lt;=90,"Expires within 90 days","In warranty")))</f>
        <v/>
      </c>
      <c r="AD128" s="20">
        <f>IF(OR($M128="",$C128=""),"",IFERROR(EDATE($M128,VALUE(INDEX(Lists!$B$2:$B$11,MATCH($C128,Lists!$A$2:$A$11,0)))),""))</f>
        <v/>
      </c>
      <c r="AE128" s="19">
        <f>IF($AD128="","",IF($AD128&lt;TODAY(),"Overdue",IF($AD128-TODAY()&lt;=90,"Due within 90 days","OK")))</f>
        <v/>
      </c>
      <c r="AF128" s="19">
        <f>IF($A128="","",IF(OR($T128="",$U128=""),"Incomplete",IF(OR($T128="No",$U128="Not enrolled"),"Review","OK")))</f>
        <v/>
      </c>
    </row>
    <row r="129">
      <c r="M129" s="16" t="n"/>
      <c r="N129" s="17" t="n"/>
      <c r="Q129" s="16" t="n"/>
      <c r="Z129" s="16" t="n"/>
      <c r="AB129" s="18">
        <f>IF($M129="","",ROUND(YEARFRAC($M129,TODAY()),1))</f>
        <v/>
      </c>
      <c r="AC129" s="19">
        <f>IF($Q129="","",IF($Q129&lt;TODAY(),"Expired",IF($Q129-TODAY()&lt;=90,"Expires within 90 days","In warranty")))</f>
        <v/>
      </c>
      <c r="AD129" s="20">
        <f>IF(OR($M129="",$C129=""),"",IFERROR(EDATE($M129,VALUE(INDEX(Lists!$B$2:$B$11,MATCH($C129,Lists!$A$2:$A$11,0)))),""))</f>
        <v/>
      </c>
      <c r="AE129" s="19">
        <f>IF($AD129="","",IF($AD129&lt;TODAY(),"Overdue",IF($AD129-TODAY()&lt;=90,"Due within 90 days","OK")))</f>
        <v/>
      </c>
      <c r="AF129" s="19">
        <f>IF($A129="","",IF(OR($T129="",$U129=""),"Incomplete",IF(OR($T129="No",$U129="Not enrolled"),"Review","OK")))</f>
        <v/>
      </c>
    </row>
    <row r="130">
      <c r="M130" s="16" t="n"/>
      <c r="N130" s="17" t="n"/>
      <c r="Q130" s="16" t="n"/>
      <c r="Z130" s="16" t="n"/>
      <c r="AB130" s="18">
        <f>IF($M130="","",ROUND(YEARFRAC($M130,TODAY()),1))</f>
        <v/>
      </c>
      <c r="AC130" s="19">
        <f>IF($Q130="","",IF($Q130&lt;TODAY(),"Expired",IF($Q130-TODAY()&lt;=90,"Expires within 90 days","In warranty")))</f>
        <v/>
      </c>
      <c r="AD130" s="20">
        <f>IF(OR($M130="",$C130=""),"",IFERROR(EDATE($M130,VALUE(INDEX(Lists!$B$2:$B$11,MATCH($C130,Lists!$A$2:$A$11,0)))),""))</f>
        <v/>
      </c>
      <c r="AE130" s="19">
        <f>IF($AD130="","",IF($AD130&lt;TODAY(),"Overdue",IF($AD130-TODAY()&lt;=90,"Due within 90 days","OK")))</f>
        <v/>
      </c>
      <c r="AF130" s="19">
        <f>IF($A130="","",IF(OR($T130="",$U130=""),"Incomplete",IF(OR($T130="No",$U130="Not enrolled"),"Review","OK")))</f>
        <v/>
      </c>
    </row>
    <row r="131">
      <c r="M131" s="16" t="n"/>
      <c r="N131" s="17" t="n"/>
      <c r="Q131" s="16" t="n"/>
      <c r="Z131" s="16" t="n"/>
      <c r="AB131" s="18">
        <f>IF($M131="","",ROUND(YEARFRAC($M131,TODAY()),1))</f>
        <v/>
      </c>
      <c r="AC131" s="19">
        <f>IF($Q131="","",IF($Q131&lt;TODAY(),"Expired",IF($Q131-TODAY()&lt;=90,"Expires within 90 days","In warranty")))</f>
        <v/>
      </c>
      <c r="AD131" s="20">
        <f>IF(OR($M131="",$C131=""),"",IFERROR(EDATE($M131,VALUE(INDEX(Lists!$B$2:$B$11,MATCH($C131,Lists!$A$2:$A$11,0)))),""))</f>
        <v/>
      </c>
      <c r="AE131" s="19">
        <f>IF($AD131="","",IF($AD131&lt;TODAY(),"Overdue",IF($AD131-TODAY()&lt;=90,"Due within 90 days","OK")))</f>
        <v/>
      </c>
      <c r="AF131" s="19">
        <f>IF($A131="","",IF(OR($T131="",$U131=""),"Incomplete",IF(OR($T131="No",$U131="Not enrolled"),"Review","OK")))</f>
        <v/>
      </c>
    </row>
    <row r="132">
      <c r="M132" s="16" t="n"/>
      <c r="N132" s="17" t="n"/>
      <c r="Q132" s="16" t="n"/>
      <c r="Z132" s="16" t="n"/>
      <c r="AB132" s="18">
        <f>IF($M132="","",ROUND(YEARFRAC($M132,TODAY()),1))</f>
        <v/>
      </c>
      <c r="AC132" s="19">
        <f>IF($Q132="","",IF($Q132&lt;TODAY(),"Expired",IF($Q132-TODAY()&lt;=90,"Expires within 90 days","In warranty")))</f>
        <v/>
      </c>
      <c r="AD132" s="20">
        <f>IF(OR($M132="",$C132=""),"",IFERROR(EDATE($M132,VALUE(INDEX(Lists!$B$2:$B$11,MATCH($C132,Lists!$A$2:$A$11,0)))),""))</f>
        <v/>
      </c>
      <c r="AE132" s="19">
        <f>IF($AD132="","",IF($AD132&lt;TODAY(),"Overdue",IF($AD132-TODAY()&lt;=90,"Due within 90 days","OK")))</f>
        <v/>
      </c>
      <c r="AF132" s="19">
        <f>IF($A132="","",IF(OR($T132="",$U132=""),"Incomplete",IF(OR($T132="No",$U132="Not enrolled"),"Review","OK")))</f>
        <v/>
      </c>
    </row>
    <row r="133">
      <c r="M133" s="16" t="n"/>
      <c r="N133" s="17" t="n"/>
      <c r="Q133" s="16" t="n"/>
      <c r="Z133" s="16" t="n"/>
      <c r="AB133" s="18">
        <f>IF($M133="","",ROUND(YEARFRAC($M133,TODAY()),1))</f>
        <v/>
      </c>
      <c r="AC133" s="19">
        <f>IF($Q133="","",IF($Q133&lt;TODAY(),"Expired",IF($Q133-TODAY()&lt;=90,"Expires within 90 days","In warranty")))</f>
        <v/>
      </c>
      <c r="AD133" s="20">
        <f>IF(OR($M133="",$C133=""),"",IFERROR(EDATE($M133,VALUE(INDEX(Lists!$B$2:$B$11,MATCH($C133,Lists!$A$2:$A$11,0)))),""))</f>
        <v/>
      </c>
      <c r="AE133" s="19">
        <f>IF($AD133="","",IF($AD133&lt;TODAY(),"Overdue",IF($AD133-TODAY()&lt;=90,"Due within 90 days","OK")))</f>
        <v/>
      </c>
      <c r="AF133" s="19">
        <f>IF($A133="","",IF(OR($T133="",$U133=""),"Incomplete",IF(OR($T133="No",$U133="Not enrolled"),"Review","OK")))</f>
        <v/>
      </c>
    </row>
    <row r="134">
      <c r="M134" s="16" t="n"/>
      <c r="N134" s="17" t="n"/>
      <c r="Q134" s="16" t="n"/>
      <c r="Z134" s="16" t="n"/>
      <c r="AB134" s="18">
        <f>IF($M134="","",ROUND(YEARFRAC($M134,TODAY()),1))</f>
        <v/>
      </c>
      <c r="AC134" s="19">
        <f>IF($Q134="","",IF($Q134&lt;TODAY(),"Expired",IF($Q134-TODAY()&lt;=90,"Expires within 90 days","In warranty")))</f>
        <v/>
      </c>
      <c r="AD134" s="20">
        <f>IF(OR($M134="",$C134=""),"",IFERROR(EDATE($M134,VALUE(INDEX(Lists!$B$2:$B$11,MATCH($C134,Lists!$A$2:$A$11,0)))),""))</f>
        <v/>
      </c>
      <c r="AE134" s="19">
        <f>IF($AD134="","",IF($AD134&lt;TODAY(),"Overdue",IF($AD134-TODAY()&lt;=90,"Due within 90 days","OK")))</f>
        <v/>
      </c>
      <c r="AF134" s="19">
        <f>IF($A134="","",IF(OR($T134="",$U134=""),"Incomplete",IF(OR($T134="No",$U134="Not enrolled"),"Review","OK")))</f>
        <v/>
      </c>
    </row>
    <row r="135">
      <c r="M135" s="16" t="n"/>
      <c r="N135" s="17" t="n"/>
      <c r="Q135" s="16" t="n"/>
      <c r="Z135" s="16" t="n"/>
      <c r="AB135" s="18">
        <f>IF($M135="","",ROUND(YEARFRAC($M135,TODAY()),1))</f>
        <v/>
      </c>
      <c r="AC135" s="19">
        <f>IF($Q135="","",IF($Q135&lt;TODAY(),"Expired",IF($Q135-TODAY()&lt;=90,"Expires within 90 days","In warranty")))</f>
        <v/>
      </c>
      <c r="AD135" s="20">
        <f>IF(OR($M135="",$C135=""),"",IFERROR(EDATE($M135,VALUE(INDEX(Lists!$B$2:$B$11,MATCH($C135,Lists!$A$2:$A$11,0)))),""))</f>
        <v/>
      </c>
      <c r="AE135" s="19">
        <f>IF($AD135="","",IF($AD135&lt;TODAY(),"Overdue",IF($AD135-TODAY()&lt;=90,"Due within 90 days","OK")))</f>
        <v/>
      </c>
      <c r="AF135" s="19">
        <f>IF($A135="","",IF(OR($T135="",$U135=""),"Incomplete",IF(OR($T135="No",$U135="Not enrolled"),"Review","OK")))</f>
        <v/>
      </c>
    </row>
    <row r="136">
      <c r="M136" s="16" t="n"/>
      <c r="N136" s="17" t="n"/>
      <c r="Q136" s="16" t="n"/>
      <c r="Z136" s="16" t="n"/>
      <c r="AB136" s="18">
        <f>IF($M136="","",ROUND(YEARFRAC($M136,TODAY()),1))</f>
        <v/>
      </c>
      <c r="AC136" s="19">
        <f>IF($Q136="","",IF($Q136&lt;TODAY(),"Expired",IF($Q136-TODAY()&lt;=90,"Expires within 90 days","In warranty")))</f>
        <v/>
      </c>
      <c r="AD136" s="20">
        <f>IF(OR($M136="",$C136=""),"",IFERROR(EDATE($M136,VALUE(INDEX(Lists!$B$2:$B$11,MATCH($C136,Lists!$A$2:$A$11,0)))),""))</f>
        <v/>
      </c>
      <c r="AE136" s="19">
        <f>IF($AD136="","",IF($AD136&lt;TODAY(),"Overdue",IF($AD136-TODAY()&lt;=90,"Due within 90 days","OK")))</f>
        <v/>
      </c>
      <c r="AF136" s="19">
        <f>IF($A136="","",IF(OR($T136="",$U136=""),"Incomplete",IF(OR($T136="No",$U136="Not enrolled"),"Review","OK")))</f>
        <v/>
      </c>
    </row>
    <row r="137">
      <c r="M137" s="16" t="n"/>
      <c r="N137" s="17" t="n"/>
      <c r="Q137" s="16" t="n"/>
      <c r="Z137" s="16" t="n"/>
      <c r="AB137" s="18">
        <f>IF($M137="","",ROUND(YEARFRAC($M137,TODAY()),1))</f>
        <v/>
      </c>
      <c r="AC137" s="19">
        <f>IF($Q137="","",IF($Q137&lt;TODAY(),"Expired",IF($Q137-TODAY()&lt;=90,"Expires within 90 days","In warranty")))</f>
        <v/>
      </c>
      <c r="AD137" s="20">
        <f>IF(OR($M137="",$C137=""),"",IFERROR(EDATE($M137,VALUE(INDEX(Lists!$B$2:$B$11,MATCH($C137,Lists!$A$2:$A$11,0)))),""))</f>
        <v/>
      </c>
      <c r="AE137" s="19">
        <f>IF($AD137="","",IF($AD137&lt;TODAY(),"Overdue",IF($AD137-TODAY()&lt;=90,"Due within 90 days","OK")))</f>
        <v/>
      </c>
      <c r="AF137" s="19">
        <f>IF($A137="","",IF(OR($T137="",$U137=""),"Incomplete",IF(OR($T137="No",$U137="Not enrolled"),"Review","OK")))</f>
        <v/>
      </c>
    </row>
    <row r="138">
      <c r="M138" s="16" t="n"/>
      <c r="N138" s="17" t="n"/>
      <c r="Q138" s="16" t="n"/>
      <c r="Z138" s="16" t="n"/>
      <c r="AB138" s="18">
        <f>IF($M138="","",ROUND(YEARFRAC($M138,TODAY()),1))</f>
        <v/>
      </c>
      <c r="AC138" s="19">
        <f>IF($Q138="","",IF($Q138&lt;TODAY(),"Expired",IF($Q138-TODAY()&lt;=90,"Expires within 90 days","In warranty")))</f>
        <v/>
      </c>
      <c r="AD138" s="20">
        <f>IF(OR($M138="",$C138=""),"",IFERROR(EDATE($M138,VALUE(INDEX(Lists!$B$2:$B$11,MATCH($C138,Lists!$A$2:$A$11,0)))),""))</f>
        <v/>
      </c>
      <c r="AE138" s="19">
        <f>IF($AD138="","",IF($AD138&lt;TODAY(),"Overdue",IF($AD138-TODAY()&lt;=90,"Due within 90 days","OK")))</f>
        <v/>
      </c>
      <c r="AF138" s="19">
        <f>IF($A138="","",IF(OR($T138="",$U138=""),"Incomplete",IF(OR($T138="No",$U138="Not enrolled"),"Review","OK")))</f>
        <v/>
      </c>
    </row>
    <row r="139">
      <c r="M139" s="16" t="n"/>
      <c r="N139" s="17" t="n"/>
      <c r="Q139" s="16" t="n"/>
      <c r="Z139" s="16" t="n"/>
      <c r="AB139" s="18">
        <f>IF($M139="","",ROUND(YEARFRAC($M139,TODAY()),1))</f>
        <v/>
      </c>
      <c r="AC139" s="19">
        <f>IF($Q139="","",IF($Q139&lt;TODAY(),"Expired",IF($Q139-TODAY()&lt;=90,"Expires within 90 days","In warranty")))</f>
        <v/>
      </c>
      <c r="AD139" s="20">
        <f>IF(OR($M139="",$C139=""),"",IFERROR(EDATE($M139,VALUE(INDEX(Lists!$B$2:$B$11,MATCH($C139,Lists!$A$2:$A$11,0)))),""))</f>
        <v/>
      </c>
      <c r="AE139" s="19">
        <f>IF($AD139="","",IF($AD139&lt;TODAY(),"Overdue",IF($AD139-TODAY()&lt;=90,"Due within 90 days","OK")))</f>
        <v/>
      </c>
      <c r="AF139" s="19">
        <f>IF($A139="","",IF(OR($T139="",$U139=""),"Incomplete",IF(OR($T139="No",$U139="Not enrolled"),"Review","OK")))</f>
        <v/>
      </c>
    </row>
    <row r="140">
      <c r="M140" s="16" t="n"/>
      <c r="N140" s="17" t="n"/>
      <c r="Q140" s="16" t="n"/>
      <c r="Z140" s="16" t="n"/>
      <c r="AB140" s="18">
        <f>IF($M140="","",ROUND(YEARFRAC($M140,TODAY()),1))</f>
        <v/>
      </c>
      <c r="AC140" s="19">
        <f>IF($Q140="","",IF($Q140&lt;TODAY(),"Expired",IF($Q140-TODAY()&lt;=90,"Expires within 90 days","In warranty")))</f>
        <v/>
      </c>
      <c r="AD140" s="20">
        <f>IF(OR($M140="",$C140=""),"",IFERROR(EDATE($M140,VALUE(INDEX(Lists!$B$2:$B$11,MATCH($C140,Lists!$A$2:$A$11,0)))),""))</f>
        <v/>
      </c>
      <c r="AE140" s="19">
        <f>IF($AD140="","",IF($AD140&lt;TODAY(),"Overdue",IF($AD140-TODAY()&lt;=90,"Due within 90 days","OK")))</f>
        <v/>
      </c>
      <c r="AF140" s="19">
        <f>IF($A140="","",IF(OR($T140="",$U140=""),"Incomplete",IF(OR($T140="No",$U140="Not enrolled"),"Review","OK")))</f>
        <v/>
      </c>
    </row>
    <row r="141">
      <c r="M141" s="16" t="n"/>
      <c r="N141" s="17" t="n"/>
      <c r="Q141" s="16" t="n"/>
      <c r="Z141" s="16" t="n"/>
      <c r="AB141" s="18">
        <f>IF($M141="","",ROUND(YEARFRAC($M141,TODAY()),1))</f>
        <v/>
      </c>
      <c r="AC141" s="19">
        <f>IF($Q141="","",IF($Q141&lt;TODAY(),"Expired",IF($Q141-TODAY()&lt;=90,"Expires within 90 days","In warranty")))</f>
        <v/>
      </c>
      <c r="AD141" s="20">
        <f>IF(OR($M141="",$C141=""),"",IFERROR(EDATE($M141,VALUE(INDEX(Lists!$B$2:$B$11,MATCH($C141,Lists!$A$2:$A$11,0)))),""))</f>
        <v/>
      </c>
      <c r="AE141" s="19">
        <f>IF($AD141="","",IF($AD141&lt;TODAY(),"Overdue",IF($AD141-TODAY()&lt;=90,"Due within 90 days","OK")))</f>
        <v/>
      </c>
      <c r="AF141" s="19">
        <f>IF($A141="","",IF(OR($T141="",$U141=""),"Incomplete",IF(OR($T141="No",$U141="Not enrolled"),"Review","OK")))</f>
        <v/>
      </c>
    </row>
    <row r="142">
      <c r="M142" s="16" t="n"/>
      <c r="N142" s="17" t="n"/>
      <c r="Q142" s="16" t="n"/>
      <c r="Z142" s="16" t="n"/>
      <c r="AB142" s="18">
        <f>IF($M142="","",ROUND(YEARFRAC($M142,TODAY()),1))</f>
        <v/>
      </c>
      <c r="AC142" s="19">
        <f>IF($Q142="","",IF($Q142&lt;TODAY(),"Expired",IF($Q142-TODAY()&lt;=90,"Expires within 90 days","In warranty")))</f>
        <v/>
      </c>
      <c r="AD142" s="20">
        <f>IF(OR($M142="",$C142=""),"",IFERROR(EDATE($M142,VALUE(INDEX(Lists!$B$2:$B$11,MATCH($C142,Lists!$A$2:$A$11,0)))),""))</f>
        <v/>
      </c>
      <c r="AE142" s="19">
        <f>IF($AD142="","",IF($AD142&lt;TODAY(),"Overdue",IF($AD142-TODAY()&lt;=90,"Due within 90 days","OK")))</f>
        <v/>
      </c>
      <c r="AF142" s="19">
        <f>IF($A142="","",IF(OR($T142="",$U142=""),"Incomplete",IF(OR($T142="No",$U142="Not enrolled"),"Review","OK")))</f>
        <v/>
      </c>
    </row>
    <row r="143">
      <c r="M143" s="16" t="n"/>
      <c r="N143" s="17" t="n"/>
      <c r="Q143" s="16" t="n"/>
      <c r="Z143" s="16" t="n"/>
      <c r="AB143" s="18">
        <f>IF($M143="","",ROUND(YEARFRAC($M143,TODAY()),1))</f>
        <v/>
      </c>
      <c r="AC143" s="19">
        <f>IF($Q143="","",IF($Q143&lt;TODAY(),"Expired",IF($Q143-TODAY()&lt;=90,"Expires within 90 days","In warranty")))</f>
        <v/>
      </c>
      <c r="AD143" s="20">
        <f>IF(OR($M143="",$C143=""),"",IFERROR(EDATE($M143,VALUE(INDEX(Lists!$B$2:$B$11,MATCH($C143,Lists!$A$2:$A$11,0)))),""))</f>
        <v/>
      </c>
      <c r="AE143" s="19">
        <f>IF($AD143="","",IF($AD143&lt;TODAY(),"Overdue",IF($AD143-TODAY()&lt;=90,"Due within 90 days","OK")))</f>
        <v/>
      </c>
      <c r="AF143" s="19">
        <f>IF($A143="","",IF(OR($T143="",$U143=""),"Incomplete",IF(OR($T143="No",$U143="Not enrolled"),"Review","OK")))</f>
        <v/>
      </c>
    </row>
    <row r="144">
      <c r="M144" s="16" t="n"/>
      <c r="N144" s="17" t="n"/>
      <c r="Q144" s="16" t="n"/>
      <c r="Z144" s="16" t="n"/>
      <c r="AB144" s="18">
        <f>IF($M144="","",ROUND(YEARFRAC($M144,TODAY()),1))</f>
        <v/>
      </c>
      <c r="AC144" s="19">
        <f>IF($Q144="","",IF($Q144&lt;TODAY(),"Expired",IF($Q144-TODAY()&lt;=90,"Expires within 90 days","In warranty")))</f>
        <v/>
      </c>
      <c r="AD144" s="20">
        <f>IF(OR($M144="",$C144=""),"",IFERROR(EDATE($M144,VALUE(INDEX(Lists!$B$2:$B$11,MATCH($C144,Lists!$A$2:$A$11,0)))),""))</f>
        <v/>
      </c>
      <c r="AE144" s="19">
        <f>IF($AD144="","",IF($AD144&lt;TODAY(),"Overdue",IF($AD144-TODAY()&lt;=90,"Due within 90 days","OK")))</f>
        <v/>
      </c>
      <c r="AF144" s="19">
        <f>IF($A144="","",IF(OR($T144="",$U144=""),"Incomplete",IF(OR($T144="No",$U144="Not enrolled"),"Review","OK")))</f>
        <v/>
      </c>
    </row>
    <row r="145">
      <c r="M145" s="16" t="n"/>
      <c r="N145" s="17" t="n"/>
      <c r="Q145" s="16" t="n"/>
      <c r="Z145" s="16" t="n"/>
      <c r="AB145" s="18">
        <f>IF($M145="","",ROUND(YEARFRAC($M145,TODAY()),1))</f>
        <v/>
      </c>
      <c r="AC145" s="19">
        <f>IF($Q145="","",IF($Q145&lt;TODAY(),"Expired",IF($Q145-TODAY()&lt;=90,"Expires within 90 days","In warranty")))</f>
        <v/>
      </c>
      <c r="AD145" s="20">
        <f>IF(OR($M145="",$C145=""),"",IFERROR(EDATE($M145,VALUE(INDEX(Lists!$B$2:$B$11,MATCH($C145,Lists!$A$2:$A$11,0)))),""))</f>
        <v/>
      </c>
      <c r="AE145" s="19">
        <f>IF($AD145="","",IF($AD145&lt;TODAY(),"Overdue",IF($AD145-TODAY()&lt;=90,"Due within 90 days","OK")))</f>
        <v/>
      </c>
      <c r="AF145" s="19">
        <f>IF($A145="","",IF(OR($T145="",$U145=""),"Incomplete",IF(OR($T145="No",$U145="Not enrolled"),"Review","OK")))</f>
        <v/>
      </c>
    </row>
    <row r="146">
      <c r="M146" s="16" t="n"/>
      <c r="N146" s="17" t="n"/>
      <c r="Q146" s="16" t="n"/>
      <c r="Z146" s="16" t="n"/>
      <c r="AB146" s="18">
        <f>IF($M146="","",ROUND(YEARFRAC($M146,TODAY()),1))</f>
        <v/>
      </c>
      <c r="AC146" s="19">
        <f>IF($Q146="","",IF($Q146&lt;TODAY(),"Expired",IF($Q146-TODAY()&lt;=90,"Expires within 90 days","In warranty")))</f>
        <v/>
      </c>
      <c r="AD146" s="20">
        <f>IF(OR($M146="",$C146=""),"",IFERROR(EDATE($M146,VALUE(INDEX(Lists!$B$2:$B$11,MATCH($C146,Lists!$A$2:$A$11,0)))),""))</f>
        <v/>
      </c>
      <c r="AE146" s="19">
        <f>IF($AD146="","",IF($AD146&lt;TODAY(),"Overdue",IF($AD146-TODAY()&lt;=90,"Due within 90 days","OK")))</f>
        <v/>
      </c>
      <c r="AF146" s="19">
        <f>IF($A146="","",IF(OR($T146="",$U146=""),"Incomplete",IF(OR($T146="No",$U146="Not enrolled"),"Review","OK")))</f>
        <v/>
      </c>
    </row>
    <row r="147">
      <c r="M147" s="16" t="n"/>
      <c r="N147" s="17" t="n"/>
      <c r="Q147" s="16" t="n"/>
      <c r="Z147" s="16" t="n"/>
      <c r="AB147" s="18">
        <f>IF($M147="","",ROUND(YEARFRAC($M147,TODAY()),1))</f>
        <v/>
      </c>
      <c r="AC147" s="19">
        <f>IF($Q147="","",IF($Q147&lt;TODAY(),"Expired",IF($Q147-TODAY()&lt;=90,"Expires within 90 days","In warranty")))</f>
        <v/>
      </c>
      <c r="AD147" s="20">
        <f>IF(OR($M147="",$C147=""),"",IFERROR(EDATE($M147,VALUE(INDEX(Lists!$B$2:$B$11,MATCH($C147,Lists!$A$2:$A$11,0)))),""))</f>
        <v/>
      </c>
      <c r="AE147" s="19">
        <f>IF($AD147="","",IF($AD147&lt;TODAY(),"Overdue",IF($AD147-TODAY()&lt;=90,"Due within 90 days","OK")))</f>
        <v/>
      </c>
      <c r="AF147" s="19">
        <f>IF($A147="","",IF(OR($T147="",$U147=""),"Incomplete",IF(OR($T147="No",$U147="Not enrolled"),"Review","OK")))</f>
        <v/>
      </c>
    </row>
    <row r="148">
      <c r="M148" s="16" t="n"/>
      <c r="N148" s="17" t="n"/>
      <c r="Q148" s="16" t="n"/>
      <c r="Z148" s="16" t="n"/>
      <c r="AB148" s="18">
        <f>IF($M148="","",ROUND(YEARFRAC($M148,TODAY()),1))</f>
        <v/>
      </c>
      <c r="AC148" s="19">
        <f>IF($Q148="","",IF($Q148&lt;TODAY(),"Expired",IF($Q148-TODAY()&lt;=90,"Expires within 90 days","In warranty")))</f>
        <v/>
      </c>
      <c r="AD148" s="20">
        <f>IF(OR($M148="",$C148=""),"",IFERROR(EDATE($M148,VALUE(INDEX(Lists!$B$2:$B$11,MATCH($C148,Lists!$A$2:$A$11,0)))),""))</f>
        <v/>
      </c>
      <c r="AE148" s="19">
        <f>IF($AD148="","",IF($AD148&lt;TODAY(),"Overdue",IF($AD148-TODAY()&lt;=90,"Due within 90 days","OK")))</f>
        <v/>
      </c>
      <c r="AF148" s="19">
        <f>IF($A148="","",IF(OR($T148="",$U148=""),"Incomplete",IF(OR($T148="No",$U148="Not enrolled"),"Review","OK")))</f>
        <v/>
      </c>
    </row>
    <row r="149">
      <c r="M149" s="16" t="n"/>
      <c r="N149" s="17" t="n"/>
      <c r="Q149" s="16" t="n"/>
      <c r="Z149" s="16" t="n"/>
      <c r="AB149" s="18">
        <f>IF($M149="","",ROUND(YEARFRAC($M149,TODAY()),1))</f>
        <v/>
      </c>
      <c r="AC149" s="19">
        <f>IF($Q149="","",IF($Q149&lt;TODAY(),"Expired",IF($Q149-TODAY()&lt;=90,"Expires within 90 days","In warranty")))</f>
        <v/>
      </c>
      <c r="AD149" s="20">
        <f>IF(OR($M149="",$C149=""),"",IFERROR(EDATE($M149,VALUE(INDEX(Lists!$B$2:$B$11,MATCH($C149,Lists!$A$2:$A$11,0)))),""))</f>
        <v/>
      </c>
      <c r="AE149" s="19">
        <f>IF($AD149="","",IF($AD149&lt;TODAY(),"Overdue",IF($AD149-TODAY()&lt;=90,"Due within 90 days","OK")))</f>
        <v/>
      </c>
      <c r="AF149" s="19">
        <f>IF($A149="","",IF(OR($T149="",$U149=""),"Incomplete",IF(OR($T149="No",$U149="Not enrolled"),"Review","OK")))</f>
        <v/>
      </c>
    </row>
    <row r="150">
      <c r="M150" s="16" t="n"/>
      <c r="N150" s="17" t="n"/>
      <c r="Q150" s="16" t="n"/>
      <c r="Z150" s="16" t="n"/>
      <c r="AB150" s="18">
        <f>IF($M150="","",ROUND(YEARFRAC($M150,TODAY()),1))</f>
        <v/>
      </c>
      <c r="AC150" s="19">
        <f>IF($Q150="","",IF($Q150&lt;TODAY(),"Expired",IF($Q150-TODAY()&lt;=90,"Expires within 90 days","In warranty")))</f>
        <v/>
      </c>
      <c r="AD150" s="20">
        <f>IF(OR($M150="",$C150=""),"",IFERROR(EDATE($M150,VALUE(INDEX(Lists!$B$2:$B$11,MATCH($C150,Lists!$A$2:$A$11,0)))),""))</f>
        <v/>
      </c>
      <c r="AE150" s="19">
        <f>IF($AD150="","",IF($AD150&lt;TODAY(),"Overdue",IF($AD150-TODAY()&lt;=90,"Due within 90 days","OK")))</f>
        <v/>
      </c>
      <c r="AF150" s="19">
        <f>IF($A150="","",IF(OR($T150="",$U150=""),"Incomplete",IF(OR($T150="No",$U150="Not enrolled"),"Review","OK")))</f>
        <v/>
      </c>
    </row>
    <row r="151">
      <c r="M151" s="16" t="n"/>
      <c r="N151" s="17" t="n"/>
      <c r="Q151" s="16" t="n"/>
      <c r="Z151" s="16" t="n"/>
      <c r="AB151" s="18">
        <f>IF($M151="","",ROUND(YEARFRAC($M151,TODAY()),1))</f>
        <v/>
      </c>
      <c r="AC151" s="19">
        <f>IF($Q151="","",IF($Q151&lt;TODAY(),"Expired",IF($Q151-TODAY()&lt;=90,"Expires within 90 days","In warranty")))</f>
        <v/>
      </c>
      <c r="AD151" s="20">
        <f>IF(OR($M151="",$C151=""),"",IFERROR(EDATE($M151,VALUE(INDEX(Lists!$B$2:$B$11,MATCH($C151,Lists!$A$2:$A$11,0)))),""))</f>
        <v/>
      </c>
      <c r="AE151" s="19">
        <f>IF($AD151="","",IF($AD151&lt;TODAY(),"Overdue",IF($AD151-TODAY()&lt;=90,"Due within 90 days","OK")))</f>
        <v/>
      </c>
      <c r="AF151" s="19">
        <f>IF($A151="","",IF(OR($T151="",$U151=""),"Incomplete",IF(OR($T151="No",$U151="Not enrolled"),"Review","OK")))</f>
        <v/>
      </c>
    </row>
    <row r="152">
      <c r="M152" s="16" t="n"/>
      <c r="N152" s="17" t="n"/>
      <c r="Q152" s="16" t="n"/>
      <c r="Z152" s="16" t="n"/>
      <c r="AB152" s="18">
        <f>IF($M152="","",ROUND(YEARFRAC($M152,TODAY()),1))</f>
        <v/>
      </c>
      <c r="AC152" s="19">
        <f>IF($Q152="","",IF($Q152&lt;TODAY(),"Expired",IF($Q152-TODAY()&lt;=90,"Expires within 90 days","In warranty")))</f>
        <v/>
      </c>
      <c r="AD152" s="20">
        <f>IF(OR($M152="",$C152=""),"",IFERROR(EDATE($M152,VALUE(INDEX(Lists!$B$2:$B$11,MATCH($C152,Lists!$A$2:$A$11,0)))),""))</f>
        <v/>
      </c>
      <c r="AE152" s="19">
        <f>IF($AD152="","",IF($AD152&lt;TODAY(),"Overdue",IF($AD152-TODAY()&lt;=90,"Due within 90 days","OK")))</f>
        <v/>
      </c>
      <c r="AF152" s="19">
        <f>IF($A152="","",IF(OR($T152="",$U152=""),"Incomplete",IF(OR($T152="No",$U152="Not enrolled"),"Review","OK")))</f>
        <v/>
      </c>
    </row>
    <row r="153">
      <c r="M153" s="16" t="n"/>
      <c r="N153" s="17" t="n"/>
      <c r="Q153" s="16" t="n"/>
      <c r="Z153" s="16" t="n"/>
      <c r="AB153" s="18">
        <f>IF($M153="","",ROUND(YEARFRAC($M153,TODAY()),1))</f>
        <v/>
      </c>
      <c r="AC153" s="19">
        <f>IF($Q153="","",IF($Q153&lt;TODAY(),"Expired",IF($Q153-TODAY()&lt;=90,"Expires within 90 days","In warranty")))</f>
        <v/>
      </c>
      <c r="AD153" s="20">
        <f>IF(OR($M153="",$C153=""),"",IFERROR(EDATE($M153,VALUE(INDEX(Lists!$B$2:$B$11,MATCH($C153,Lists!$A$2:$A$11,0)))),""))</f>
        <v/>
      </c>
      <c r="AE153" s="19">
        <f>IF($AD153="","",IF($AD153&lt;TODAY(),"Overdue",IF($AD153-TODAY()&lt;=90,"Due within 90 days","OK")))</f>
        <v/>
      </c>
      <c r="AF153" s="19">
        <f>IF($A153="","",IF(OR($T153="",$U153=""),"Incomplete",IF(OR($T153="No",$U153="Not enrolled"),"Review","OK")))</f>
        <v/>
      </c>
    </row>
    <row r="154">
      <c r="M154" s="16" t="n"/>
      <c r="N154" s="17" t="n"/>
      <c r="Q154" s="16" t="n"/>
      <c r="Z154" s="16" t="n"/>
      <c r="AB154" s="18">
        <f>IF($M154="","",ROUND(YEARFRAC($M154,TODAY()),1))</f>
        <v/>
      </c>
      <c r="AC154" s="19">
        <f>IF($Q154="","",IF($Q154&lt;TODAY(),"Expired",IF($Q154-TODAY()&lt;=90,"Expires within 90 days","In warranty")))</f>
        <v/>
      </c>
      <c r="AD154" s="20">
        <f>IF(OR($M154="",$C154=""),"",IFERROR(EDATE($M154,VALUE(INDEX(Lists!$B$2:$B$11,MATCH($C154,Lists!$A$2:$A$11,0)))),""))</f>
        <v/>
      </c>
      <c r="AE154" s="19">
        <f>IF($AD154="","",IF($AD154&lt;TODAY(),"Overdue",IF($AD154-TODAY()&lt;=90,"Due within 90 days","OK")))</f>
        <v/>
      </c>
      <c r="AF154" s="19">
        <f>IF($A154="","",IF(OR($T154="",$U154=""),"Incomplete",IF(OR($T154="No",$U154="Not enrolled"),"Review","OK")))</f>
        <v/>
      </c>
    </row>
    <row r="155">
      <c r="M155" s="16" t="n"/>
      <c r="N155" s="17" t="n"/>
      <c r="Q155" s="16" t="n"/>
      <c r="Z155" s="16" t="n"/>
      <c r="AB155" s="18">
        <f>IF($M155="","",ROUND(YEARFRAC($M155,TODAY()),1))</f>
        <v/>
      </c>
      <c r="AC155" s="19">
        <f>IF($Q155="","",IF($Q155&lt;TODAY(),"Expired",IF($Q155-TODAY()&lt;=90,"Expires within 90 days","In warranty")))</f>
        <v/>
      </c>
      <c r="AD155" s="20">
        <f>IF(OR($M155="",$C155=""),"",IFERROR(EDATE($M155,VALUE(INDEX(Lists!$B$2:$B$11,MATCH($C155,Lists!$A$2:$A$11,0)))),""))</f>
        <v/>
      </c>
      <c r="AE155" s="19">
        <f>IF($AD155="","",IF($AD155&lt;TODAY(),"Overdue",IF($AD155-TODAY()&lt;=90,"Due within 90 days","OK")))</f>
        <v/>
      </c>
      <c r="AF155" s="19">
        <f>IF($A155="","",IF(OR($T155="",$U155=""),"Incomplete",IF(OR($T155="No",$U155="Not enrolled"),"Review","OK")))</f>
        <v/>
      </c>
    </row>
    <row r="156">
      <c r="M156" s="16" t="n"/>
      <c r="N156" s="17" t="n"/>
      <c r="Q156" s="16" t="n"/>
      <c r="Z156" s="16" t="n"/>
      <c r="AB156" s="18">
        <f>IF($M156="","",ROUND(YEARFRAC($M156,TODAY()),1))</f>
        <v/>
      </c>
      <c r="AC156" s="19">
        <f>IF($Q156="","",IF($Q156&lt;TODAY(),"Expired",IF($Q156-TODAY()&lt;=90,"Expires within 90 days","In warranty")))</f>
        <v/>
      </c>
      <c r="AD156" s="20">
        <f>IF(OR($M156="",$C156=""),"",IFERROR(EDATE($M156,VALUE(INDEX(Lists!$B$2:$B$11,MATCH($C156,Lists!$A$2:$A$11,0)))),""))</f>
        <v/>
      </c>
      <c r="AE156" s="19">
        <f>IF($AD156="","",IF($AD156&lt;TODAY(),"Overdue",IF($AD156-TODAY()&lt;=90,"Due within 90 days","OK")))</f>
        <v/>
      </c>
      <c r="AF156" s="19">
        <f>IF($A156="","",IF(OR($T156="",$U156=""),"Incomplete",IF(OR($T156="No",$U156="Not enrolled"),"Review","OK")))</f>
        <v/>
      </c>
    </row>
    <row r="157">
      <c r="M157" s="16" t="n"/>
      <c r="N157" s="17" t="n"/>
      <c r="Q157" s="16" t="n"/>
      <c r="Z157" s="16" t="n"/>
      <c r="AB157" s="18">
        <f>IF($M157="","",ROUND(YEARFRAC($M157,TODAY()),1))</f>
        <v/>
      </c>
      <c r="AC157" s="19">
        <f>IF($Q157="","",IF($Q157&lt;TODAY(),"Expired",IF($Q157-TODAY()&lt;=90,"Expires within 90 days","In warranty")))</f>
        <v/>
      </c>
      <c r="AD157" s="20">
        <f>IF(OR($M157="",$C157=""),"",IFERROR(EDATE($M157,VALUE(INDEX(Lists!$B$2:$B$11,MATCH($C157,Lists!$A$2:$A$11,0)))),""))</f>
        <v/>
      </c>
      <c r="AE157" s="19">
        <f>IF($AD157="","",IF($AD157&lt;TODAY(),"Overdue",IF($AD157-TODAY()&lt;=90,"Due within 90 days","OK")))</f>
        <v/>
      </c>
      <c r="AF157" s="19">
        <f>IF($A157="","",IF(OR($T157="",$U157=""),"Incomplete",IF(OR($T157="No",$U157="Not enrolled"),"Review","OK")))</f>
        <v/>
      </c>
    </row>
    <row r="158">
      <c r="M158" s="16" t="n"/>
      <c r="N158" s="17" t="n"/>
      <c r="Q158" s="16" t="n"/>
      <c r="Z158" s="16" t="n"/>
      <c r="AB158" s="18">
        <f>IF($M158="","",ROUND(YEARFRAC($M158,TODAY()),1))</f>
        <v/>
      </c>
      <c r="AC158" s="19">
        <f>IF($Q158="","",IF($Q158&lt;TODAY(),"Expired",IF($Q158-TODAY()&lt;=90,"Expires within 90 days","In warranty")))</f>
        <v/>
      </c>
      <c r="AD158" s="20">
        <f>IF(OR($M158="",$C158=""),"",IFERROR(EDATE($M158,VALUE(INDEX(Lists!$B$2:$B$11,MATCH($C158,Lists!$A$2:$A$11,0)))),""))</f>
        <v/>
      </c>
      <c r="AE158" s="19">
        <f>IF($AD158="","",IF($AD158&lt;TODAY(),"Overdue",IF($AD158-TODAY()&lt;=90,"Due within 90 days","OK")))</f>
        <v/>
      </c>
      <c r="AF158" s="19">
        <f>IF($A158="","",IF(OR($T158="",$U158=""),"Incomplete",IF(OR($T158="No",$U158="Not enrolled"),"Review","OK")))</f>
        <v/>
      </c>
    </row>
    <row r="159">
      <c r="M159" s="16" t="n"/>
      <c r="N159" s="17" t="n"/>
      <c r="Q159" s="16" t="n"/>
      <c r="Z159" s="16" t="n"/>
      <c r="AB159" s="18">
        <f>IF($M159="","",ROUND(YEARFRAC($M159,TODAY()),1))</f>
        <v/>
      </c>
      <c r="AC159" s="19">
        <f>IF($Q159="","",IF($Q159&lt;TODAY(),"Expired",IF($Q159-TODAY()&lt;=90,"Expires within 90 days","In warranty")))</f>
        <v/>
      </c>
      <c r="AD159" s="20">
        <f>IF(OR($M159="",$C159=""),"",IFERROR(EDATE($M159,VALUE(INDEX(Lists!$B$2:$B$11,MATCH($C159,Lists!$A$2:$A$11,0)))),""))</f>
        <v/>
      </c>
      <c r="AE159" s="19">
        <f>IF($AD159="","",IF($AD159&lt;TODAY(),"Overdue",IF($AD159-TODAY()&lt;=90,"Due within 90 days","OK")))</f>
        <v/>
      </c>
      <c r="AF159" s="19">
        <f>IF($A159="","",IF(OR($T159="",$U159=""),"Incomplete",IF(OR($T159="No",$U159="Not enrolled"),"Review","OK")))</f>
        <v/>
      </c>
    </row>
    <row r="160">
      <c r="M160" s="16" t="n"/>
      <c r="N160" s="17" t="n"/>
      <c r="Q160" s="16" t="n"/>
      <c r="Z160" s="16" t="n"/>
      <c r="AB160" s="18">
        <f>IF($M160="","",ROUND(YEARFRAC($M160,TODAY()),1))</f>
        <v/>
      </c>
      <c r="AC160" s="19">
        <f>IF($Q160="","",IF($Q160&lt;TODAY(),"Expired",IF($Q160-TODAY()&lt;=90,"Expires within 90 days","In warranty")))</f>
        <v/>
      </c>
      <c r="AD160" s="20">
        <f>IF(OR($M160="",$C160=""),"",IFERROR(EDATE($M160,VALUE(INDEX(Lists!$B$2:$B$11,MATCH($C160,Lists!$A$2:$A$11,0)))),""))</f>
        <v/>
      </c>
      <c r="AE160" s="19">
        <f>IF($AD160="","",IF($AD160&lt;TODAY(),"Overdue",IF($AD160-TODAY()&lt;=90,"Due within 90 days","OK")))</f>
        <v/>
      </c>
      <c r="AF160" s="19">
        <f>IF($A160="","",IF(OR($T160="",$U160=""),"Incomplete",IF(OR($T160="No",$U160="Not enrolled"),"Review","OK")))</f>
        <v/>
      </c>
    </row>
    <row r="161">
      <c r="M161" s="16" t="n"/>
      <c r="N161" s="17" t="n"/>
      <c r="Q161" s="16" t="n"/>
      <c r="Z161" s="16" t="n"/>
      <c r="AB161" s="18">
        <f>IF($M161="","",ROUND(YEARFRAC($M161,TODAY()),1))</f>
        <v/>
      </c>
      <c r="AC161" s="19">
        <f>IF($Q161="","",IF($Q161&lt;TODAY(),"Expired",IF($Q161-TODAY()&lt;=90,"Expires within 90 days","In warranty")))</f>
        <v/>
      </c>
      <c r="AD161" s="20">
        <f>IF(OR($M161="",$C161=""),"",IFERROR(EDATE($M161,VALUE(INDEX(Lists!$B$2:$B$11,MATCH($C161,Lists!$A$2:$A$11,0)))),""))</f>
        <v/>
      </c>
      <c r="AE161" s="19">
        <f>IF($AD161="","",IF($AD161&lt;TODAY(),"Overdue",IF($AD161-TODAY()&lt;=90,"Due within 90 days","OK")))</f>
        <v/>
      </c>
      <c r="AF161" s="19">
        <f>IF($A161="","",IF(OR($T161="",$U161=""),"Incomplete",IF(OR($T161="No",$U161="Not enrolled"),"Review","OK")))</f>
        <v/>
      </c>
    </row>
    <row r="162">
      <c r="M162" s="16" t="n"/>
      <c r="N162" s="17" t="n"/>
      <c r="Q162" s="16" t="n"/>
      <c r="Z162" s="16" t="n"/>
      <c r="AB162" s="18">
        <f>IF($M162="","",ROUND(YEARFRAC($M162,TODAY()),1))</f>
        <v/>
      </c>
      <c r="AC162" s="19">
        <f>IF($Q162="","",IF($Q162&lt;TODAY(),"Expired",IF($Q162-TODAY()&lt;=90,"Expires within 90 days","In warranty")))</f>
        <v/>
      </c>
      <c r="AD162" s="20">
        <f>IF(OR($M162="",$C162=""),"",IFERROR(EDATE($M162,VALUE(INDEX(Lists!$B$2:$B$11,MATCH($C162,Lists!$A$2:$A$11,0)))),""))</f>
        <v/>
      </c>
      <c r="AE162" s="19">
        <f>IF($AD162="","",IF($AD162&lt;TODAY(),"Overdue",IF($AD162-TODAY()&lt;=90,"Due within 90 days","OK")))</f>
        <v/>
      </c>
      <c r="AF162" s="19">
        <f>IF($A162="","",IF(OR($T162="",$U162=""),"Incomplete",IF(OR($T162="No",$U162="Not enrolled"),"Review","OK")))</f>
        <v/>
      </c>
    </row>
    <row r="163">
      <c r="M163" s="16" t="n"/>
      <c r="N163" s="17" t="n"/>
      <c r="Q163" s="16" t="n"/>
      <c r="Z163" s="16" t="n"/>
      <c r="AB163" s="18">
        <f>IF($M163="","",ROUND(YEARFRAC($M163,TODAY()),1))</f>
        <v/>
      </c>
      <c r="AC163" s="19">
        <f>IF($Q163="","",IF($Q163&lt;TODAY(),"Expired",IF($Q163-TODAY()&lt;=90,"Expires within 90 days","In warranty")))</f>
        <v/>
      </c>
      <c r="AD163" s="20">
        <f>IF(OR($M163="",$C163=""),"",IFERROR(EDATE($M163,VALUE(INDEX(Lists!$B$2:$B$11,MATCH($C163,Lists!$A$2:$A$11,0)))),""))</f>
        <v/>
      </c>
      <c r="AE163" s="19">
        <f>IF($AD163="","",IF($AD163&lt;TODAY(),"Overdue",IF($AD163-TODAY()&lt;=90,"Due within 90 days","OK")))</f>
        <v/>
      </c>
      <c r="AF163" s="19">
        <f>IF($A163="","",IF(OR($T163="",$U163=""),"Incomplete",IF(OR($T163="No",$U163="Not enrolled"),"Review","OK")))</f>
        <v/>
      </c>
    </row>
    <row r="164">
      <c r="M164" s="16" t="n"/>
      <c r="N164" s="17" t="n"/>
      <c r="Q164" s="16" t="n"/>
      <c r="Z164" s="16" t="n"/>
      <c r="AB164" s="18">
        <f>IF($M164="","",ROUND(YEARFRAC($M164,TODAY()),1))</f>
        <v/>
      </c>
      <c r="AC164" s="19">
        <f>IF($Q164="","",IF($Q164&lt;TODAY(),"Expired",IF($Q164-TODAY()&lt;=90,"Expires within 90 days","In warranty")))</f>
        <v/>
      </c>
      <c r="AD164" s="20">
        <f>IF(OR($M164="",$C164=""),"",IFERROR(EDATE($M164,VALUE(INDEX(Lists!$B$2:$B$11,MATCH($C164,Lists!$A$2:$A$11,0)))),""))</f>
        <v/>
      </c>
      <c r="AE164" s="19">
        <f>IF($AD164="","",IF($AD164&lt;TODAY(),"Overdue",IF($AD164-TODAY()&lt;=90,"Due within 90 days","OK")))</f>
        <v/>
      </c>
      <c r="AF164" s="19">
        <f>IF($A164="","",IF(OR($T164="",$U164=""),"Incomplete",IF(OR($T164="No",$U164="Not enrolled"),"Review","OK")))</f>
        <v/>
      </c>
    </row>
    <row r="165">
      <c r="M165" s="16" t="n"/>
      <c r="N165" s="17" t="n"/>
      <c r="Q165" s="16" t="n"/>
      <c r="Z165" s="16" t="n"/>
      <c r="AB165" s="18">
        <f>IF($M165="","",ROUND(YEARFRAC($M165,TODAY()),1))</f>
        <v/>
      </c>
      <c r="AC165" s="19">
        <f>IF($Q165="","",IF($Q165&lt;TODAY(),"Expired",IF($Q165-TODAY()&lt;=90,"Expires within 90 days","In warranty")))</f>
        <v/>
      </c>
      <c r="AD165" s="20">
        <f>IF(OR($M165="",$C165=""),"",IFERROR(EDATE($M165,VALUE(INDEX(Lists!$B$2:$B$11,MATCH($C165,Lists!$A$2:$A$11,0)))),""))</f>
        <v/>
      </c>
      <c r="AE165" s="19">
        <f>IF($AD165="","",IF($AD165&lt;TODAY(),"Overdue",IF($AD165-TODAY()&lt;=90,"Due within 90 days","OK")))</f>
        <v/>
      </c>
      <c r="AF165" s="19">
        <f>IF($A165="","",IF(OR($T165="",$U165=""),"Incomplete",IF(OR($T165="No",$U165="Not enrolled"),"Review","OK")))</f>
        <v/>
      </c>
    </row>
    <row r="166">
      <c r="M166" s="16" t="n"/>
      <c r="N166" s="17" t="n"/>
      <c r="Q166" s="16" t="n"/>
      <c r="Z166" s="16" t="n"/>
      <c r="AB166" s="18">
        <f>IF($M166="","",ROUND(YEARFRAC($M166,TODAY()),1))</f>
        <v/>
      </c>
      <c r="AC166" s="19">
        <f>IF($Q166="","",IF($Q166&lt;TODAY(),"Expired",IF($Q166-TODAY()&lt;=90,"Expires within 90 days","In warranty")))</f>
        <v/>
      </c>
      <c r="AD166" s="20">
        <f>IF(OR($M166="",$C166=""),"",IFERROR(EDATE($M166,VALUE(INDEX(Lists!$B$2:$B$11,MATCH($C166,Lists!$A$2:$A$11,0)))),""))</f>
        <v/>
      </c>
      <c r="AE166" s="19">
        <f>IF($AD166="","",IF($AD166&lt;TODAY(),"Overdue",IF($AD166-TODAY()&lt;=90,"Due within 90 days","OK")))</f>
        <v/>
      </c>
      <c r="AF166" s="19">
        <f>IF($A166="","",IF(OR($T166="",$U166=""),"Incomplete",IF(OR($T166="No",$U166="Not enrolled"),"Review","OK")))</f>
        <v/>
      </c>
    </row>
    <row r="167">
      <c r="M167" s="16" t="n"/>
      <c r="N167" s="17" t="n"/>
      <c r="Q167" s="16" t="n"/>
      <c r="Z167" s="16" t="n"/>
      <c r="AB167" s="18">
        <f>IF($M167="","",ROUND(YEARFRAC($M167,TODAY()),1))</f>
        <v/>
      </c>
      <c r="AC167" s="19">
        <f>IF($Q167="","",IF($Q167&lt;TODAY(),"Expired",IF($Q167-TODAY()&lt;=90,"Expires within 90 days","In warranty")))</f>
        <v/>
      </c>
      <c r="AD167" s="20">
        <f>IF(OR($M167="",$C167=""),"",IFERROR(EDATE($M167,VALUE(INDEX(Lists!$B$2:$B$11,MATCH($C167,Lists!$A$2:$A$11,0)))),""))</f>
        <v/>
      </c>
      <c r="AE167" s="19">
        <f>IF($AD167="","",IF($AD167&lt;TODAY(),"Overdue",IF($AD167-TODAY()&lt;=90,"Due within 90 days","OK")))</f>
        <v/>
      </c>
      <c r="AF167" s="19">
        <f>IF($A167="","",IF(OR($T167="",$U167=""),"Incomplete",IF(OR($T167="No",$U167="Not enrolled"),"Review","OK")))</f>
        <v/>
      </c>
    </row>
    <row r="168">
      <c r="M168" s="16" t="n"/>
      <c r="N168" s="17" t="n"/>
      <c r="Q168" s="16" t="n"/>
      <c r="Z168" s="16" t="n"/>
      <c r="AB168" s="18">
        <f>IF($M168="","",ROUND(YEARFRAC($M168,TODAY()),1))</f>
        <v/>
      </c>
      <c r="AC168" s="19">
        <f>IF($Q168="","",IF($Q168&lt;TODAY(),"Expired",IF($Q168-TODAY()&lt;=90,"Expires within 90 days","In warranty")))</f>
        <v/>
      </c>
      <c r="AD168" s="20">
        <f>IF(OR($M168="",$C168=""),"",IFERROR(EDATE($M168,VALUE(INDEX(Lists!$B$2:$B$11,MATCH($C168,Lists!$A$2:$A$11,0)))),""))</f>
        <v/>
      </c>
      <c r="AE168" s="19">
        <f>IF($AD168="","",IF($AD168&lt;TODAY(),"Overdue",IF($AD168-TODAY()&lt;=90,"Due within 90 days","OK")))</f>
        <v/>
      </c>
      <c r="AF168" s="19">
        <f>IF($A168="","",IF(OR($T168="",$U168=""),"Incomplete",IF(OR($T168="No",$U168="Not enrolled"),"Review","OK")))</f>
        <v/>
      </c>
    </row>
    <row r="169">
      <c r="M169" s="16" t="n"/>
      <c r="N169" s="17" t="n"/>
      <c r="Q169" s="16" t="n"/>
      <c r="Z169" s="16" t="n"/>
      <c r="AB169" s="18">
        <f>IF($M169="","",ROUND(YEARFRAC($M169,TODAY()),1))</f>
        <v/>
      </c>
      <c r="AC169" s="19">
        <f>IF($Q169="","",IF($Q169&lt;TODAY(),"Expired",IF($Q169-TODAY()&lt;=90,"Expires within 90 days","In warranty")))</f>
        <v/>
      </c>
      <c r="AD169" s="20">
        <f>IF(OR($M169="",$C169=""),"",IFERROR(EDATE($M169,VALUE(INDEX(Lists!$B$2:$B$11,MATCH($C169,Lists!$A$2:$A$11,0)))),""))</f>
        <v/>
      </c>
      <c r="AE169" s="19">
        <f>IF($AD169="","",IF($AD169&lt;TODAY(),"Overdue",IF($AD169-TODAY()&lt;=90,"Due within 90 days","OK")))</f>
        <v/>
      </c>
      <c r="AF169" s="19">
        <f>IF($A169="","",IF(OR($T169="",$U169=""),"Incomplete",IF(OR($T169="No",$U169="Not enrolled"),"Review","OK")))</f>
        <v/>
      </c>
    </row>
    <row r="170">
      <c r="M170" s="16" t="n"/>
      <c r="N170" s="17" t="n"/>
      <c r="Q170" s="16" t="n"/>
      <c r="Z170" s="16" t="n"/>
      <c r="AB170" s="18">
        <f>IF($M170="","",ROUND(YEARFRAC($M170,TODAY()),1))</f>
        <v/>
      </c>
      <c r="AC170" s="19">
        <f>IF($Q170="","",IF($Q170&lt;TODAY(),"Expired",IF($Q170-TODAY()&lt;=90,"Expires within 90 days","In warranty")))</f>
        <v/>
      </c>
      <c r="AD170" s="20">
        <f>IF(OR($M170="",$C170=""),"",IFERROR(EDATE($M170,VALUE(INDEX(Lists!$B$2:$B$11,MATCH($C170,Lists!$A$2:$A$11,0)))),""))</f>
        <v/>
      </c>
      <c r="AE170" s="19">
        <f>IF($AD170="","",IF($AD170&lt;TODAY(),"Overdue",IF($AD170-TODAY()&lt;=90,"Due within 90 days","OK")))</f>
        <v/>
      </c>
      <c r="AF170" s="19">
        <f>IF($A170="","",IF(OR($T170="",$U170=""),"Incomplete",IF(OR($T170="No",$U170="Not enrolled"),"Review","OK")))</f>
        <v/>
      </c>
    </row>
    <row r="171">
      <c r="M171" s="16" t="n"/>
      <c r="N171" s="17" t="n"/>
      <c r="Q171" s="16" t="n"/>
      <c r="Z171" s="16" t="n"/>
      <c r="AB171" s="18">
        <f>IF($M171="","",ROUND(YEARFRAC($M171,TODAY()),1))</f>
        <v/>
      </c>
      <c r="AC171" s="19">
        <f>IF($Q171="","",IF($Q171&lt;TODAY(),"Expired",IF($Q171-TODAY()&lt;=90,"Expires within 90 days","In warranty")))</f>
        <v/>
      </c>
      <c r="AD171" s="20">
        <f>IF(OR($M171="",$C171=""),"",IFERROR(EDATE($M171,VALUE(INDEX(Lists!$B$2:$B$11,MATCH($C171,Lists!$A$2:$A$11,0)))),""))</f>
        <v/>
      </c>
      <c r="AE171" s="19">
        <f>IF($AD171="","",IF($AD171&lt;TODAY(),"Overdue",IF($AD171-TODAY()&lt;=90,"Due within 90 days","OK")))</f>
        <v/>
      </c>
      <c r="AF171" s="19">
        <f>IF($A171="","",IF(OR($T171="",$U171=""),"Incomplete",IF(OR($T171="No",$U171="Not enrolled"),"Review","OK")))</f>
        <v/>
      </c>
    </row>
    <row r="172">
      <c r="M172" s="16" t="n"/>
      <c r="N172" s="17" t="n"/>
      <c r="Q172" s="16" t="n"/>
      <c r="Z172" s="16" t="n"/>
      <c r="AB172" s="18">
        <f>IF($M172="","",ROUND(YEARFRAC($M172,TODAY()),1))</f>
        <v/>
      </c>
      <c r="AC172" s="19">
        <f>IF($Q172="","",IF($Q172&lt;TODAY(),"Expired",IF($Q172-TODAY()&lt;=90,"Expires within 90 days","In warranty")))</f>
        <v/>
      </c>
      <c r="AD172" s="20">
        <f>IF(OR($M172="",$C172=""),"",IFERROR(EDATE($M172,VALUE(INDEX(Lists!$B$2:$B$11,MATCH($C172,Lists!$A$2:$A$11,0)))),""))</f>
        <v/>
      </c>
      <c r="AE172" s="19">
        <f>IF($AD172="","",IF($AD172&lt;TODAY(),"Overdue",IF($AD172-TODAY()&lt;=90,"Due within 90 days","OK")))</f>
        <v/>
      </c>
      <c r="AF172" s="19">
        <f>IF($A172="","",IF(OR($T172="",$U172=""),"Incomplete",IF(OR($T172="No",$U172="Not enrolled"),"Review","OK")))</f>
        <v/>
      </c>
    </row>
    <row r="173">
      <c r="M173" s="16" t="n"/>
      <c r="N173" s="17" t="n"/>
      <c r="Q173" s="16" t="n"/>
      <c r="Z173" s="16" t="n"/>
      <c r="AB173" s="18">
        <f>IF($M173="","",ROUND(YEARFRAC($M173,TODAY()),1))</f>
        <v/>
      </c>
      <c r="AC173" s="19">
        <f>IF($Q173="","",IF($Q173&lt;TODAY(),"Expired",IF($Q173-TODAY()&lt;=90,"Expires within 90 days","In warranty")))</f>
        <v/>
      </c>
      <c r="AD173" s="20">
        <f>IF(OR($M173="",$C173=""),"",IFERROR(EDATE($M173,VALUE(INDEX(Lists!$B$2:$B$11,MATCH($C173,Lists!$A$2:$A$11,0)))),""))</f>
        <v/>
      </c>
      <c r="AE173" s="19">
        <f>IF($AD173="","",IF($AD173&lt;TODAY(),"Overdue",IF($AD173-TODAY()&lt;=90,"Due within 90 days","OK")))</f>
        <v/>
      </c>
      <c r="AF173" s="19">
        <f>IF($A173="","",IF(OR($T173="",$U173=""),"Incomplete",IF(OR($T173="No",$U173="Not enrolled"),"Review","OK")))</f>
        <v/>
      </c>
    </row>
    <row r="174">
      <c r="M174" s="16" t="n"/>
      <c r="N174" s="17" t="n"/>
      <c r="Q174" s="16" t="n"/>
      <c r="Z174" s="16" t="n"/>
      <c r="AB174" s="18">
        <f>IF($M174="","",ROUND(YEARFRAC($M174,TODAY()),1))</f>
        <v/>
      </c>
      <c r="AC174" s="19">
        <f>IF($Q174="","",IF($Q174&lt;TODAY(),"Expired",IF($Q174-TODAY()&lt;=90,"Expires within 90 days","In warranty")))</f>
        <v/>
      </c>
      <c r="AD174" s="20">
        <f>IF(OR($M174="",$C174=""),"",IFERROR(EDATE($M174,VALUE(INDEX(Lists!$B$2:$B$11,MATCH($C174,Lists!$A$2:$A$11,0)))),""))</f>
        <v/>
      </c>
      <c r="AE174" s="19">
        <f>IF($AD174="","",IF($AD174&lt;TODAY(),"Overdue",IF($AD174-TODAY()&lt;=90,"Due within 90 days","OK")))</f>
        <v/>
      </c>
      <c r="AF174" s="19">
        <f>IF($A174="","",IF(OR($T174="",$U174=""),"Incomplete",IF(OR($T174="No",$U174="Not enrolled"),"Review","OK")))</f>
        <v/>
      </c>
    </row>
    <row r="175">
      <c r="M175" s="16" t="n"/>
      <c r="N175" s="17" t="n"/>
      <c r="Q175" s="16" t="n"/>
      <c r="Z175" s="16" t="n"/>
      <c r="AB175" s="18">
        <f>IF($M175="","",ROUND(YEARFRAC($M175,TODAY()),1))</f>
        <v/>
      </c>
      <c r="AC175" s="19">
        <f>IF($Q175="","",IF($Q175&lt;TODAY(),"Expired",IF($Q175-TODAY()&lt;=90,"Expires within 90 days","In warranty")))</f>
        <v/>
      </c>
      <c r="AD175" s="20">
        <f>IF(OR($M175="",$C175=""),"",IFERROR(EDATE($M175,VALUE(INDEX(Lists!$B$2:$B$11,MATCH($C175,Lists!$A$2:$A$11,0)))),""))</f>
        <v/>
      </c>
      <c r="AE175" s="19">
        <f>IF($AD175="","",IF($AD175&lt;TODAY(),"Overdue",IF($AD175-TODAY()&lt;=90,"Due within 90 days","OK")))</f>
        <v/>
      </c>
      <c r="AF175" s="19">
        <f>IF($A175="","",IF(OR($T175="",$U175=""),"Incomplete",IF(OR($T175="No",$U175="Not enrolled"),"Review","OK")))</f>
        <v/>
      </c>
    </row>
    <row r="176">
      <c r="M176" s="16" t="n"/>
      <c r="N176" s="17" t="n"/>
      <c r="Q176" s="16" t="n"/>
      <c r="Z176" s="16" t="n"/>
      <c r="AB176" s="18">
        <f>IF($M176="","",ROUND(YEARFRAC($M176,TODAY()),1))</f>
        <v/>
      </c>
      <c r="AC176" s="19">
        <f>IF($Q176="","",IF($Q176&lt;TODAY(),"Expired",IF($Q176-TODAY()&lt;=90,"Expires within 90 days","In warranty")))</f>
        <v/>
      </c>
      <c r="AD176" s="20">
        <f>IF(OR($M176="",$C176=""),"",IFERROR(EDATE($M176,VALUE(INDEX(Lists!$B$2:$B$11,MATCH($C176,Lists!$A$2:$A$11,0)))),""))</f>
        <v/>
      </c>
      <c r="AE176" s="19">
        <f>IF($AD176="","",IF($AD176&lt;TODAY(),"Overdue",IF($AD176-TODAY()&lt;=90,"Due within 90 days","OK")))</f>
        <v/>
      </c>
      <c r="AF176" s="19">
        <f>IF($A176="","",IF(OR($T176="",$U176=""),"Incomplete",IF(OR($T176="No",$U176="Not enrolled"),"Review","OK")))</f>
        <v/>
      </c>
    </row>
    <row r="177">
      <c r="M177" s="16" t="n"/>
      <c r="N177" s="17" t="n"/>
      <c r="Q177" s="16" t="n"/>
      <c r="Z177" s="16" t="n"/>
      <c r="AB177" s="18">
        <f>IF($M177="","",ROUND(YEARFRAC($M177,TODAY()),1))</f>
        <v/>
      </c>
      <c r="AC177" s="19">
        <f>IF($Q177="","",IF($Q177&lt;TODAY(),"Expired",IF($Q177-TODAY()&lt;=90,"Expires within 90 days","In warranty")))</f>
        <v/>
      </c>
      <c r="AD177" s="20">
        <f>IF(OR($M177="",$C177=""),"",IFERROR(EDATE($M177,VALUE(INDEX(Lists!$B$2:$B$11,MATCH($C177,Lists!$A$2:$A$11,0)))),""))</f>
        <v/>
      </c>
      <c r="AE177" s="19">
        <f>IF($AD177="","",IF($AD177&lt;TODAY(),"Overdue",IF($AD177-TODAY()&lt;=90,"Due within 90 days","OK")))</f>
        <v/>
      </c>
      <c r="AF177" s="19">
        <f>IF($A177="","",IF(OR($T177="",$U177=""),"Incomplete",IF(OR($T177="No",$U177="Not enrolled"),"Review","OK")))</f>
        <v/>
      </c>
    </row>
    <row r="178">
      <c r="M178" s="16" t="n"/>
      <c r="N178" s="17" t="n"/>
      <c r="Q178" s="16" t="n"/>
      <c r="Z178" s="16" t="n"/>
      <c r="AB178" s="18">
        <f>IF($M178="","",ROUND(YEARFRAC($M178,TODAY()),1))</f>
        <v/>
      </c>
      <c r="AC178" s="19">
        <f>IF($Q178="","",IF($Q178&lt;TODAY(),"Expired",IF($Q178-TODAY()&lt;=90,"Expires within 90 days","In warranty")))</f>
        <v/>
      </c>
      <c r="AD178" s="20">
        <f>IF(OR($M178="",$C178=""),"",IFERROR(EDATE($M178,VALUE(INDEX(Lists!$B$2:$B$11,MATCH($C178,Lists!$A$2:$A$11,0)))),""))</f>
        <v/>
      </c>
      <c r="AE178" s="19">
        <f>IF($AD178="","",IF($AD178&lt;TODAY(),"Overdue",IF($AD178-TODAY()&lt;=90,"Due within 90 days","OK")))</f>
        <v/>
      </c>
      <c r="AF178" s="19">
        <f>IF($A178="","",IF(OR($T178="",$U178=""),"Incomplete",IF(OR($T178="No",$U178="Not enrolled"),"Review","OK")))</f>
        <v/>
      </c>
    </row>
    <row r="179">
      <c r="M179" s="16" t="n"/>
      <c r="N179" s="17" t="n"/>
      <c r="Q179" s="16" t="n"/>
      <c r="Z179" s="16" t="n"/>
      <c r="AB179" s="18">
        <f>IF($M179="","",ROUND(YEARFRAC($M179,TODAY()),1))</f>
        <v/>
      </c>
      <c r="AC179" s="19">
        <f>IF($Q179="","",IF($Q179&lt;TODAY(),"Expired",IF($Q179-TODAY()&lt;=90,"Expires within 90 days","In warranty")))</f>
        <v/>
      </c>
      <c r="AD179" s="20">
        <f>IF(OR($M179="",$C179=""),"",IFERROR(EDATE($M179,VALUE(INDEX(Lists!$B$2:$B$11,MATCH($C179,Lists!$A$2:$A$11,0)))),""))</f>
        <v/>
      </c>
      <c r="AE179" s="19">
        <f>IF($AD179="","",IF($AD179&lt;TODAY(),"Overdue",IF($AD179-TODAY()&lt;=90,"Due within 90 days","OK")))</f>
        <v/>
      </c>
      <c r="AF179" s="19">
        <f>IF($A179="","",IF(OR($T179="",$U179=""),"Incomplete",IF(OR($T179="No",$U179="Not enrolled"),"Review","OK")))</f>
        <v/>
      </c>
    </row>
    <row r="180">
      <c r="M180" s="16" t="n"/>
      <c r="N180" s="17" t="n"/>
      <c r="Q180" s="16" t="n"/>
      <c r="Z180" s="16" t="n"/>
      <c r="AB180" s="18">
        <f>IF($M180="","",ROUND(YEARFRAC($M180,TODAY()),1))</f>
        <v/>
      </c>
      <c r="AC180" s="19">
        <f>IF($Q180="","",IF($Q180&lt;TODAY(),"Expired",IF($Q180-TODAY()&lt;=90,"Expires within 90 days","In warranty")))</f>
        <v/>
      </c>
      <c r="AD180" s="20">
        <f>IF(OR($M180="",$C180=""),"",IFERROR(EDATE($M180,VALUE(INDEX(Lists!$B$2:$B$11,MATCH($C180,Lists!$A$2:$A$11,0)))),""))</f>
        <v/>
      </c>
      <c r="AE180" s="19">
        <f>IF($AD180="","",IF($AD180&lt;TODAY(),"Overdue",IF($AD180-TODAY()&lt;=90,"Due within 90 days","OK")))</f>
        <v/>
      </c>
      <c r="AF180" s="19">
        <f>IF($A180="","",IF(OR($T180="",$U180=""),"Incomplete",IF(OR($T180="No",$U180="Not enrolled"),"Review","OK")))</f>
        <v/>
      </c>
    </row>
    <row r="181">
      <c r="M181" s="16" t="n"/>
      <c r="N181" s="17" t="n"/>
      <c r="Q181" s="16" t="n"/>
      <c r="Z181" s="16" t="n"/>
      <c r="AB181" s="18">
        <f>IF($M181="","",ROUND(YEARFRAC($M181,TODAY()),1))</f>
        <v/>
      </c>
      <c r="AC181" s="19">
        <f>IF($Q181="","",IF($Q181&lt;TODAY(),"Expired",IF($Q181-TODAY()&lt;=90,"Expires within 90 days","In warranty")))</f>
        <v/>
      </c>
      <c r="AD181" s="20">
        <f>IF(OR($M181="",$C181=""),"",IFERROR(EDATE($M181,VALUE(INDEX(Lists!$B$2:$B$11,MATCH($C181,Lists!$A$2:$A$11,0)))),""))</f>
        <v/>
      </c>
      <c r="AE181" s="19">
        <f>IF($AD181="","",IF($AD181&lt;TODAY(),"Overdue",IF($AD181-TODAY()&lt;=90,"Due within 90 days","OK")))</f>
        <v/>
      </c>
      <c r="AF181" s="19">
        <f>IF($A181="","",IF(OR($T181="",$U181=""),"Incomplete",IF(OR($T181="No",$U181="Not enrolled"),"Review","OK")))</f>
        <v/>
      </c>
    </row>
    <row r="182">
      <c r="M182" s="16" t="n"/>
      <c r="N182" s="17" t="n"/>
      <c r="Q182" s="16" t="n"/>
      <c r="Z182" s="16" t="n"/>
      <c r="AB182" s="18">
        <f>IF($M182="","",ROUND(YEARFRAC($M182,TODAY()),1))</f>
        <v/>
      </c>
      <c r="AC182" s="19">
        <f>IF($Q182="","",IF($Q182&lt;TODAY(),"Expired",IF($Q182-TODAY()&lt;=90,"Expires within 90 days","In warranty")))</f>
        <v/>
      </c>
      <c r="AD182" s="20">
        <f>IF(OR($M182="",$C182=""),"",IFERROR(EDATE($M182,VALUE(INDEX(Lists!$B$2:$B$11,MATCH($C182,Lists!$A$2:$A$11,0)))),""))</f>
        <v/>
      </c>
      <c r="AE182" s="19">
        <f>IF($AD182="","",IF($AD182&lt;TODAY(),"Overdue",IF($AD182-TODAY()&lt;=90,"Due within 90 days","OK")))</f>
        <v/>
      </c>
      <c r="AF182" s="19">
        <f>IF($A182="","",IF(OR($T182="",$U182=""),"Incomplete",IF(OR($T182="No",$U182="Not enrolled"),"Review","OK")))</f>
        <v/>
      </c>
    </row>
    <row r="183">
      <c r="M183" s="16" t="n"/>
      <c r="N183" s="17" t="n"/>
      <c r="Q183" s="16" t="n"/>
      <c r="Z183" s="16" t="n"/>
      <c r="AB183" s="18">
        <f>IF($M183="","",ROUND(YEARFRAC($M183,TODAY()),1))</f>
        <v/>
      </c>
      <c r="AC183" s="19">
        <f>IF($Q183="","",IF($Q183&lt;TODAY(),"Expired",IF($Q183-TODAY()&lt;=90,"Expires within 90 days","In warranty")))</f>
        <v/>
      </c>
      <c r="AD183" s="20">
        <f>IF(OR($M183="",$C183=""),"",IFERROR(EDATE($M183,VALUE(INDEX(Lists!$B$2:$B$11,MATCH($C183,Lists!$A$2:$A$11,0)))),""))</f>
        <v/>
      </c>
      <c r="AE183" s="19">
        <f>IF($AD183="","",IF($AD183&lt;TODAY(),"Overdue",IF($AD183-TODAY()&lt;=90,"Due within 90 days","OK")))</f>
        <v/>
      </c>
      <c r="AF183" s="19">
        <f>IF($A183="","",IF(OR($T183="",$U183=""),"Incomplete",IF(OR($T183="No",$U183="Not enrolled"),"Review","OK")))</f>
        <v/>
      </c>
    </row>
    <row r="184">
      <c r="M184" s="16" t="n"/>
      <c r="N184" s="17" t="n"/>
      <c r="Q184" s="16" t="n"/>
      <c r="Z184" s="16" t="n"/>
      <c r="AB184" s="18">
        <f>IF($M184="","",ROUND(YEARFRAC($M184,TODAY()),1))</f>
        <v/>
      </c>
      <c r="AC184" s="19">
        <f>IF($Q184="","",IF($Q184&lt;TODAY(),"Expired",IF($Q184-TODAY()&lt;=90,"Expires within 90 days","In warranty")))</f>
        <v/>
      </c>
      <c r="AD184" s="20">
        <f>IF(OR($M184="",$C184=""),"",IFERROR(EDATE($M184,VALUE(INDEX(Lists!$B$2:$B$11,MATCH($C184,Lists!$A$2:$A$11,0)))),""))</f>
        <v/>
      </c>
      <c r="AE184" s="19">
        <f>IF($AD184="","",IF($AD184&lt;TODAY(),"Overdue",IF($AD184-TODAY()&lt;=90,"Due within 90 days","OK")))</f>
        <v/>
      </c>
      <c r="AF184" s="19">
        <f>IF($A184="","",IF(OR($T184="",$U184=""),"Incomplete",IF(OR($T184="No",$U184="Not enrolled"),"Review","OK")))</f>
        <v/>
      </c>
    </row>
    <row r="185">
      <c r="M185" s="16" t="n"/>
      <c r="N185" s="17" t="n"/>
      <c r="Q185" s="16" t="n"/>
      <c r="Z185" s="16" t="n"/>
      <c r="AB185" s="18">
        <f>IF($M185="","",ROUND(YEARFRAC($M185,TODAY()),1))</f>
        <v/>
      </c>
      <c r="AC185" s="19">
        <f>IF($Q185="","",IF($Q185&lt;TODAY(),"Expired",IF($Q185-TODAY()&lt;=90,"Expires within 90 days","In warranty")))</f>
        <v/>
      </c>
      <c r="AD185" s="20">
        <f>IF(OR($M185="",$C185=""),"",IFERROR(EDATE($M185,VALUE(INDEX(Lists!$B$2:$B$11,MATCH($C185,Lists!$A$2:$A$11,0)))),""))</f>
        <v/>
      </c>
      <c r="AE185" s="19">
        <f>IF($AD185="","",IF($AD185&lt;TODAY(),"Overdue",IF($AD185-TODAY()&lt;=90,"Due within 90 days","OK")))</f>
        <v/>
      </c>
      <c r="AF185" s="19">
        <f>IF($A185="","",IF(OR($T185="",$U185=""),"Incomplete",IF(OR($T185="No",$U185="Not enrolled"),"Review","OK")))</f>
        <v/>
      </c>
    </row>
    <row r="186">
      <c r="M186" s="16" t="n"/>
      <c r="N186" s="17" t="n"/>
      <c r="Q186" s="16" t="n"/>
      <c r="Z186" s="16" t="n"/>
      <c r="AB186" s="18">
        <f>IF($M186="","",ROUND(YEARFRAC($M186,TODAY()),1))</f>
        <v/>
      </c>
      <c r="AC186" s="19">
        <f>IF($Q186="","",IF($Q186&lt;TODAY(),"Expired",IF($Q186-TODAY()&lt;=90,"Expires within 90 days","In warranty")))</f>
        <v/>
      </c>
      <c r="AD186" s="20">
        <f>IF(OR($M186="",$C186=""),"",IFERROR(EDATE($M186,VALUE(INDEX(Lists!$B$2:$B$11,MATCH($C186,Lists!$A$2:$A$11,0)))),""))</f>
        <v/>
      </c>
      <c r="AE186" s="19">
        <f>IF($AD186="","",IF($AD186&lt;TODAY(),"Overdue",IF($AD186-TODAY()&lt;=90,"Due within 90 days","OK")))</f>
        <v/>
      </c>
      <c r="AF186" s="19">
        <f>IF($A186="","",IF(OR($T186="",$U186=""),"Incomplete",IF(OR($T186="No",$U186="Not enrolled"),"Review","OK")))</f>
        <v/>
      </c>
    </row>
    <row r="187">
      <c r="M187" s="16" t="n"/>
      <c r="N187" s="17" t="n"/>
      <c r="Q187" s="16" t="n"/>
      <c r="Z187" s="16" t="n"/>
      <c r="AB187" s="18">
        <f>IF($M187="","",ROUND(YEARFRAC($M187,TODAY()),1))</f>
        <v/>
      </c>
      <c r="AC187" s="19">
        <f>IF($Q187="","",IF($Q187&lt;TODAY(),"Expired",IF($Q187-TODAY()&lt;=90,"Expires within 90 days","In warranty")))</f>
        <v/>
      </c>
      <c r="AD187" s="20">
        <f>IF(OR($M187="",$C187=""),"",IFERROR(EDATE($M187,VALUE(INDEX(Lists!$B$2:$B$11,MATCH($C187,Lists!$A$2:$A$11,0)))),""))</f>
        <v/>
      </c>
      <c r="AE187" s="19">
        <f>IF($AD187="","",IF($AD187&lt;TODAY(),"Overdue",IF($AD187-TODAY()&lt;=90,"Due within 90 days","OK")))</f>
        <v/>
      </c>
      <c r="AF187" s="19">
        <f>IF($A187="","",IF(OR($T187="",$U187=""),"Incomplete",IF(OR($T187="No",$U187="Not enrolled"),"Review","OK")))</f>
        <v/>
      </c>
    </row>
    <row r="188">
      <c r="M188" s="16" t="n"/>
      <c r="N188" s="17" t="n"/>
      <c r="Q188" s="16" t="n"/>
      <c r="Z188" s="16" t="n"/>
      <c r="AB188" s="18">
        <f>IF($M188="","",ROUND(YEARFRAC($M188,TODAY()),1))</f>
        <v/>
      </c>
      <c r="AC188" s="19">
        <f>IF($Q188="","",IF($Q188&lt;TODAY(),"Expired",IF($Q188-TODAY()&lt;=90,"Expires within 90 days","In warranty")))</f>
        <v/>
      </c>
      <c r="AD188" s="20">
        <f>IF(OR($M188="",$C188=""),"",IFERROR(EDATE($M188,VALUE(INDEX(Lists!$B$2:$B$11,MATCH($C188,Lists!$A$2:$A$11,0)))),""))</f>
        <v/>
      </c>
      <c r="AE188" s="19">
        <f>IF($AD188="","",IF($AD188&lt;TODAY(),"Overdue",IF($AD188-TODAY()&lt;=90,"Due within 90 days","OK")))</f>
        <v/>
      </c>
      <c r="AF188" s="19">
        <f>IF($A188="","",IF(OR($T188="",$U188=""),"Incomplete",IF(OR($T188="No",$U188="Not enrolled"),"Review","OK")))</f>
        <v/>
      </c>
    </row>
    <row r="189">
      <c r="M189" s="16" t="n"/>
      <c r="N189" s="17" t="n"/>
      <c r="Q189" s="16" t="n"/>
      <c r="Z189" s="16" t="n"/>
      <c r="AB189" s="18">
        <f>IF($M189="","",ROUND(YEARFRAC($M189,TODAY()),1))</f>
        <v/>
      </c>
      <c r="AC189" s="19">
        <f>IF($Q189="","",IF($Q189&lt;TODAY(),"Expired",IF($Q189-TODAY()&lt;=90,"Expires within 90 days","In warranty")))</f>
        <v/>
      </c>
      <c r="AD189" s="20">
        <f>IF(OR($M189="",$C189=""),"",IFERROR(EDATE($M189,VALUE(INDEX(Lists!$B$2:$B$11,MATCH($C189,Lists!$A$2:$A$11,0)))),""))</f>
        <v/>
      </c>
      <c r="AE189" s="19">
        <f>IF($AD189="","",IF($AD189&lt;TODAY(),"Overdue",IF($AD189-TODAY()&lt;=90,"Due within 90 days","OK")))</f>
        <v/>
      </c>
      <c r="AF189" s="19">
        <f>IF($A189="","",IF(OR($T189="",$U189=""),"Incomplete",IF(OR($T189="No",$U189="Not enrolled"),"Review","OK")))</f>
        <v/>
      </c>
    </row>
    <row r="190">
      <c r="M190" s="16" t="n"/>
      <c r="N190" s="17" t="n"/>
      <c r="Q190" s="16" t="n"/>
      <c r="Z190" s="16" t="n"/>
      <c r="AB190" s="18">
        <f>IF($M190="","",ROUND(YEARFRAC($M190,TODAY()),1))</f>
        <v/>
      </c>
      <c r="AC190" s="19">
        <f>IF($Q190="","",IF($Q190&lt;TODAY(),"Expired",IF($Q190-TODAY()&lt;=90,"Expires within 90 days","In warranty")))</f>
        <v/>
      </c>
      <c r="AD190" s="20">
        <f>IF(OR($M190="",$C190=""),"",IFERROR(EDATE($M190,VALUE(INDEX(Lists!$B$2:$B$11,MATCH($C190,Lists!$A$2:$A$11,0)))),""))</f>
        <v/>
      </c>
      <c r="AE190" s="19">
        <f>IF($AD190="","",IF($AD190&lt;TODAY(),"Overdue",IF($AD190-TODAY()&lt;=90,"Due within 90 days","OK")))</f>
        <v/>
      </c>
      <c r="AF190" s="19">
        <f>IF($A190="","",IF(OR($T190="",$U190=""),"Incomplete",IF(OR($T190="No",$U190="Not enrolled"),"Review","OK")))</f>
        <v/>
      </c>
    </row>
    <row r="191">
      <c r="M191" s="16" t="n"/>
      <c r="N191" s="17" t="n"/>
      <c r="Q191" s="16" t="n"/>
      <c r="Z191" s="16" t="n"/>
      <c r="AB191" s="18">
        <f>IF($M191="","",ROUND(YEARFRAC($M191,TODAY()),1))</f>
        <v/>
      </c>
      <c r="AC191" s="19">
        <f>IF($Q191="","",IF($Q191&lt;TODAY(),"Expired",IF($Q191-TODAY()&lt;=90,"Expires within 90 days","In warranty")))</f>
        <v/>
      </c>
      <c r="AD191" s="20">
        <f>IF(OR($M191="",$C191=""),"",IFERROR(EDATE($M191,VALUE(INDEX(Lists!$B$2:$B$11,MATCH($C191,Lists!$A$2:$A$11,0)))),""))</f>
        <v/>
      </c>
      <c r="AE191" s="19">
        <f>IF($AD191="","",IF($AD191&lt;TODAY(),"Overdue",IF($AD191-TODAY()&lt;=90,"Due within 90 days","OK")))</f>
        <v/>
      </c>
      <c r="AF191" s="19">
        <f>IF($A191="","",IF(OR($T191="",$U191=""),"Incomplete",IF(OR($T191="No",$U191="Not enrolled"),"Review","OK")))</f>
        <v/>
      </c>
    </row>
    <row r="192">
      <c r="M192" s="16" t="n"/>
      <c r="N192" s="17" t="n"/>
      <c r="Q192" s="16" t="n"/>
      <c r="Z192" s="16" t="n"/>
      <c r="AB192" s="18">
        <f>IF($M192="","",ROUND(YEARFRAC($M192,TODAY()),1))</f>
        <v/>
      </c>
      <c r="AC192" s="19">
        <f>IF($Q192="","",IF($Q192&lt;TODAY(),"Expired",IF($Q192-TODAY()&lt;=90,"Expires within 90 days","In warranty")))</f>
        <v/>
      </c>
      <c r="AD192" s="20">
        <f>IF(OR($M192="",$C192=""),"",IFERROR(EDATE($M192,VALUE(INDEX(Lists!$B$2:$B$11,MATCH($C192,Lists!$A$2:$A$11,0)))),""))</f>
        <v/>
      </c>
      <c r="AE192" s="19">
        <f>IF($AD192="","",IF($AD192&lt;TODAY(),"Overdue",IF($AD192-TODAY()&lt;=90,"Due within 90 days","OK")))</f>
        <v/>
      </c>
      <c r="AF192" s="19">
        <f>IF($A192="","",IF(OR($T192="",$U192=""),"Incomplete",IF(OR($T192="No",$U192="Not enrolled"),"Review","OK")))</f>
        <v/>
      </c>
    </row>
    <row r="193">
      <c r="M193" s="16" t="n"/>
      <c r="N193" s="17" t="n"/>
      <c r="Q193" s="16" t="n"/>
      <c r="Z193" s="16" t="n"/>
      <c r="AB193" s="18">
        <f>IF($M193="","",ROUND(YEARFRAC($M193,TODAY()),1))</f>
        <v/>
      </c>
      <c r="AC193" s="19">
        <f>IF($Q193="","",IF($Q193&lt;TODAY(),"Expired",IF($Q193-TODAY()&lt;=90,"Expires within 90 days","In warranty")))</f>
        <v/>
      </c>
      <c r="AD193" s="20">
        <f>IF(OR($M193="",$C193=""),"",IFERROR(EDATE($M193,VALUE(INDEX(Lists!$B$2:$B$11,MATCH($C193,Lists!$A$2:$A$11,0)))),""))</f>
        <v/>
      </c>
      <c r="AE193" s="19">
        <f>IF($AD193="","",IF($AD193&lt;TODAY(),"Overdue",IF($AD193-TODAY()&lt;=90,"Due within 90 days","OK")))</f>
        <v/>
      </c>
      <c r="AF193" s="19">
        <f>IF($A193="","",IF(OR($T193="",$U193=""),"Incomplete",IF(OR($T193="No",$U193="Not enrolled"),"Review","OK")))</f>
        <v/>
      </c>
    </row>
    <row r="194">
      <c r="M194" s="16" t="n"/>
      <c r="N194" s="17" t="n"/>
      <c r="Q194" s="16" t="n"/>
      <c r="Z194" s="16" t="n"/>
      <c r="AB194" s="18">
        <f>IF($M194="","",ROUND(YEARFRAC($M194,TODAY()),1))</f>
        <v/>
      </c>
      <c r="AC194" s="19">
        <f>IF($Q194="","",IF($Q194&lt;TODAY(),"Expired",IF($Q194-TODAY()&lt;=90,"Expires within 90 days","In warranty")))</f>
        <v/>
      </c>
      <c r="AD194" s="20">
        <f>IF(OR($M194="",$C194=""),"",IFERROR(EDATE($M194,VALUE(INDEX(Lists!$B$2:$B$11,MATCH($C194,Lists!$A$2:$A$11,0)))),""))</f>
        <v/>
      </c>
      <c r="AE194" s="19">
        <f>IF($AD194="","",IF($AD194&lt;TODAY(),"Overdue",IF($AD194-TODAY()&lt;=90,"Due within 90 days","OK")))</f>
        <v/>
      </c>
      <c r="AF194" s="19">
        <f>IF($A194="","",IF(OR($T194="",$U194=""),"Incomplete",IF(OR($T194="No",$U194="Not enrolled"),"Review","OK")))</f>
        <v/>
      </c>
    </row>
    <row r="195">
      <c r="M195" s="16" t="n"/>
      <c r="N195" s="17" t="n"/>
      <c r="Q195" s="16" t="n"/>
      <c r="Z195" s="16" t="n"/>
      <c r="AB195" s="18">
        <f>IF($M195="","",ROUND(YEARFRAC($M195,TODAY()),1))</f>
        <v/>
      </c>
      <c r="AC195" s="19">
        <f>IF($Q195="","",IF($Q195&lt;TODAY(),"Expired",IF($Q195-TODAY()&lt;=90,"Expires within 90 days","In warranty")))</f>
        <v/>
      </c>
      <c r="AD195" s="20">
        <f>IF(OR($M195="",$C195=""),"",IFERROR(EDATE($M195,VALUE(INDEX(Lists!$B$2:$B$11,MATCH($C195,Lists!$A$2:$A$11,0)))),""))</f>
        <v/>
      </c>
      <c r="AE195" s="19">
        <f>IF($AD195="","",IF($AD195&lt;TODAY(),"Overdue",IF($AD195-TODAY()&lt;=90,"Due within 90 days","OK")))</f>
        <v/>
      </c>
      <c r="AF195" s="19">
        <f>IF($A195="","",IF(OR($T195="",$U195=""),"Incomplete",IF(OR($T195="No",$U195="Not enrolled"),"Review","OK")))</f>
        <v/>
      </c>
    </row>
    <row r="196">
      <c r="M196" s="16" t="n"/>
      <c r="N196" s="17" t="n"/>
      <c r="Q196" s="16" t="n"/>
      <c r="Z196" s="16" t="n"/>
      <c r="AB196" s="18">
        <f>IF($M196="","",ROUND(YEARFRAC($M196,TODAY()),1))</f>
        <v/>
      </c>
      <c r="AC196" s="19">
        <f>IF($Q196="","",IF($Q196&lt;TODAY(),"Expired",IF($Q196-TODAY()&lt;=90,"Expires within 90 days","In warranty")))</f>
        <v/>
      </c>
      <c r="AD196" s="20">
        <f>IF(OR($M196="",$C196=""),"",IFERROR(EDATE($M196,VALUE(INDEX(Lists!$B$2:$B$11,MATCH($C196,Lists!$A$2:$A$11,0)))),""))</f>
        <v/>
      </c>
      <c r="AE196" s="19">
        <f>IF($AD196="","",IF($AD196&lt;TODAY(),"Overdue",IF($AD196-TODAY()&lt;=90,"Due within 90 days","OK")))</f>
        <v/>
      </c>
      <c r="AF196" s="19">
        <f>IF($A196="","",IF(OR($T196="",$U196=""),"Incomplete",IF(OR($T196="No",$U196="Not enrolled"),"Review","OK")))</f>
        <v/>
      </c>
    </row>
    <row r="197">
      <c r="M197" s="16" t="n"/>
      <c r="N197" s="17" t="n"/>
      <c r="Q197" s="16" t="n"/>
      <c r="Z197" s="16" t="n"/>
      <c r="AB197" s="18">
        <f>IF($M197="","",ROUND(YEARFRAC($M197,TODAY()),1))</f>
        <v/>
      </c>
      <c r="AC197" s="19">
        <f>IF($Q197="","",IF($Q197&lt;TODAY(),"Expired",IF($Q197-TODAY()&lt;=90,"Expires within 90 days","In warranty")))</f>
        <v/>
      </c>
      <c r="AD197" s="20">
        <f>IF(OR($M197="",$C197=""),"",IFERROR(EDATE($M197,VALUE(INDEX(Lists!$B$2:$B$11,MATCH($C197,Lists!$A$2:$A$11,0)))),""))</f>
        <v/>
      </c>
      <c r="AE197" s="19">
        <f>IF($AD197="","",IF($AD197&lt;TODAY(),"Overdue",IF($AD197-TODAY()&lt;=90,"Due within 90 days","OK")))</f>
        <v/>
      </c>
      <c r="AF197" s="19">
        <f>IF($A197="","",IF(OR($T197="",$U197=""),"Incomplete",IF(OR($T197="No",$U197="Not enrolled"),"Review","OK")))</f>
        <v/>
      </c>
    </row>
    <row r="198">
      <c r="M198" s="16" t="n"/>
      <c r="N198" s="17" t="n"/>
      <c r="Q198" s="16" t="n"/>
      <c r="Z198" s="16" t="n"/>
      <c r="AB198" s="18">
        <f>IF($M198="","",ROUND(YEARFRAC($M198,TODAY()),1))</f>
        <v/>
      </c>
      <c r="AC198" s="19">
        <f>IF($Q198="","",IF($Q198&lt;TODAY(),"Expired",IF($Q198-TODAY()&lt;=90,"Expires within 90 days","In warranty")))</f>
        <v/>
      </c>
      <c r="AD198" s="20">
        <f>IF(OR($M198="",$C198=""),"",IFERROR(EDATE($M198,VALUE(INDEX(Lists!$B$2:$B$11,MATCH($C198,Lists!$A$2:$A$11,0)))),""))</f>
        <v/>
      </c>
      <c r="AE198" s="19">
        <f>IF($AD198="","",IF($AD198&lt;TODAY(),"Overdue",IF($AD198-TODAY()&lt;=90,"Due within 90 days","OK")))</f>
        <v/>
      </c>
      <c r="AF198" s="19">
        <f>IF($A198="","",IF(OR($T198="",$U198=""),"Incomplete",IF(OR($T198="No",$U198="Not enrolled"),"Review","OK")))</f>
        <v/>
      </c>
    </row>
    <row r="199">
      <c r="M199" s="16" t="n"/>
      <c r="N199" s="17" t="n"/>
      <c r="Q199" s="16" t="n"/>
      <c r="Z199" s="16" t="n"/>
      <c r="AB199" s="18">
        <f>IF($M199="","",ROUND(YEARFRAC($M199,TODAY()),1))</f>
        <v/>
      </c>
      <c r="AC199" s="19">
        <f>IF($Q199="","",IF($Q199&lt;TODAY(),"Expired",IF($Q199-TODAY()&lt;=90,"Expires within 90 days","In warranty")))</f>
        <v/>
      </c>
      <c r="AD199" s="20">
        <f>IF(OR($M199="",$C199=""),"",IFERROR(EDATE($M199,VALUE(INDEX(Lists!$B$2:$B$11,MATCH($C199,Lists!$A$2:$A$11,0)))),""))</f>
        <v/>
      </c>
      <c r="AE199" s="19">
        <f>IF($AD199="","",IF($AD199&lt;TODAY(),"Overdue",IF($AD199-TODAY()&lt;=90,"Due within 90 days","OK")))</f>
        <v/>
      </c>
      <c r="AF199" s="19">
        <f>IF($A199="","",IF(OR($T199="",$U199=""),"Incomplete",IF(OR($T199="No",$U199="Not enrolled"),"Review","OK")))</f>
        <v/>
      </c>
    </row>
    <row r="200">
      <c r="M200" s="16" t="n"/>
      <c r="N200" s="17" t="n"/>
      <c r="Q200" s="16" t="n"/>
      <c r="Z200" s="16" t="n"/>
      <c r="AB200" s="18">
        <f>IF($M200="","",ROUND(YEARFRAC($M200,TODAY()),1))</f>
        <v/>
      </c>
      <c r="AC200" s="19">
        <f>IF($Q200="","",IF($Q200&lt;TODAY(),"Expired",IF($Q200-TODAY()&lt;=90,"Expires within 90 days","In warranty")))</f>
        <v/>
      </c>
      <c r="AD200" s="20">
        <f>IF(OR($M200="",$C200=""),"",IFERROR(EDATE($M200,VALUE(INDEX(Lists!$B$2:$B$11,MATCH($C200,Lists!$A$2:$A$11,0)))),""))</f>
        <v/>
      </c>
      <c r="AE200" s="19">
        <f>IF($AD200="","",IF($AD200&lt;TODAY(),"Overdue",IF($AD200-TODAY()&lt;=90,"Due within 90 days","OK")))</f>
        <v/>
      </c>
      <c r="AF200" s="19">
        <f>IF($A200="","",IF(OR($T200="",$U200=""),"Incomplete",IF(OR($T200="No",$U200="Not enrolled"),"Review","OK")))</f>
        <v/>
      </c>
    </row>
    <row r="201">
      <c r="M201" s="16" t="n"/>
      <c r="N201" s="17" t="n"/>
      <c r="Q201" s="16" t="n"/>
      <c r="Z201" s="16" t="n"/>
      <c r="AB201" s="18">
        <f>IF($M201="","",ROUND(YEARFRAC($M201,TODAY()),1))</f>
        <v/>
      </c>
      <c r="AC201" s="19">
        <f>IF($Q201="","",IF($Q201&lt;TODAY(),"Expired",IF($Q201-TODAY()&lt;=90,"Expires within 90 days","In warranty")))</f>
        <v/>
      </c>
      <c r="AD201" s="20">
        <f>IF(OR($M201="",$C201=""),"",IFERROR(EDATE($M201,VALUE(INDEX(Lists!$B$2:$B$11,MATCH($C201,Lists!$A$2:$A$11,0)))),""))</f>
        <v/>
      </c>
      <c r="AE201" s="19">
        <f>IF($AD201="","",IF($AD201&lt;TODAY(),"Overdue",IF($AD201-TODAY()&lt;=90,"Due within 90 days","OK")))</f>
        <v/>
      </c>
      <c r="AF201" s="19">
        <f>IF($A201="","",IF(OR($T201="",$U201=""),"Incomplete",IF(OR($T201="No",$U201="Not enrolled"),"Review","OK")))</f>
        <v/>
      </c>
    </row>
    <row r="202">
      <c r="M202" s="16" t="n"/>
      <c r="N202" s="17" t="n"/>
      <c r="Q202" s="16" t="n"/>
      <c r="Z202" s="16" t="n"/>
      <c r="AB202" s="18">
        <f>IF($M202="","",ROUND(YEARFRAC($M202,TODAY()),1))</f>
        <v/>
      </c>
      <c r="AC202" s="19">
        <f>IF($Q202="","",IF($Q202&lt;TODAY(),"Expired",IF($Q202-TODAY()&lt;=90,"Expires within 90 days","In warranty")))</f>
        <v/>
      </c>
      <c r="AD202" s="20">
        <f>IF(OR($M202="",$C202=""),"",IFERROR(EDATE($M202,VALUE(INDEX(Lists!$B$2:$B$11,MATCH($C202,Lists!$A$2:$A$11,0)))),""))</f>
        <v/>
      </c>
      <c r="AE202" s="19">
        <f>IF($AD202="","",IF($AD202&lt;TODAY(),"Overdue",IF($AD202-TODAY()&lt;=90,"Due within 90 days","OK")))</f>
        <v/>
      </c>
      <c r="AF202" s="19">
        <f>IF($A202="","",IF(OR($T202="",$U202=""),"Incomplete",IF(OR($T202="No",$U202="Not enrolled"),"Review","OK")))</f>
        <v/>
      </c>
    </row>
    <row r="203">
      <c r="M203" s="16" t="n"/>
      <c r="N203" s="17" t="n"/>
      <c r="Q203" s="16" t="n"/>
      <c r="Z203" s="16" t="n"/>
      <c r="AB203" s="18">
        <f>IF($M203="","",ROUND(YEARFRAC($M203,TODAY()),1))</f>
        <v/>
      </c>
      <c r="AC203" s="19">
        <f>IF($Q203="","",IF($Q203&lt;TODAY(),"Expired",IF($Q203-TODAY()&lt;=90,"Expires within 90 days","In warranty")))</f>
        <v/>
      </c>
      <c r="AD203" s="20">
        <f>IF(OR($M203="",$C203=""),"",IFERROR(EDATE($M203,VALUE(INDEX(Lists!$B$2:$B$11,MATCH($C203,Lists!$A$2:$A$11,0)))),""))</f>
        <v/>
      </c>
      <c r="AE203" s="19">
        <f>IF($AD203="","",IF($AD203&lt;TODAY(),"Overdue",IF($AD203-TODAY()&lt;=90,"Due within 90 days","OK")))</f>
        <v/>
      </c>
      <c r="AF203" s="19">
        <f>IF($A203="","",IF(OR($T203="",$U203=""),"Incomplete",IF(OR($T203="No",$U203="Not enrolled"),"Review","OK")))</f>
        <v/>
      </c>
    </row>
    <row r="204">
      <c r="M204" s="16" t="n"/>
      <c r="N204" s="17" t="n"/>
      <c r="Q204" s="16" t="n"/>
      <c r="Z204" s="16" t="n"/>
      <c r="AB204" s="18">
        <f>IF($M204="","",ROUND(YEARFRAC($M204,TODAY()),1))</f>
        <v/>
      </c>
      <c r="AC204" s="19">
        <f>IF($Q204="","",IF($Q204&lt;TODAY(),"Expired",IF($Q204-TODAY()&lt;=90,"Expires within 90 days","In warranty")))</f>
        <v/>
      </c>
      <c r="AD204" s="20">
        <f>IF(OR($M204="",$C204=""),"",IFERROR(EDATE($M204,VALUE(INDEX(Lists!$B$2:$B$11,MATCH($C204,Lists!$A$2:$A$11,0)))),""))</f>
        <v/>
      </c>
      <c r="AE204" s="19">
        <f>IF($AD204="","",IF($AD204&lt;TODAY(),"Overdue",IF($AD204-TODAY()&lt;=90,"Due within 90 days","OK")))</f>
        <v/>
      </c>
      <c r="AF204" s="19">
        <f>IF($A204="","",IF(OR($T204="",$U204=""),"Incomplete",IF(OR($T204="No",$U204="Not enrolled"),"Review","OK")))</f>
        <v/>
      </c>
    </row>
    <row r="205">
      <c r="M205" s="16" t="n"/>
      <c r="N205" s="17" t="n"/>
      <c r="Q205" s="16" t="n"/>
      <c r="Z205" s="16" t="n"/>
      <c r="AB205" s="18">
        <f>IF($M205="","",ROUND(YEARFRAC($M205,TODAY()),1))</f>
        <v/>
      </c>
      <c r="AC205" s="19">
        <f>IF($Q205="","",IF($Q205&lt;TODAY(),"Expired",IF($Q205-TODAY()&lt;=90,"Expires within 90 days","In warranty")))</f>
        <v/>
      </c>
      <c r="AD205" s="20">
        <f>IF(OR($M205="",$C205=""),"",IFERROR(EDATE($M205,VALUE(INDEX(Lists!$B$2:$B$11,MATCH($C205,Lists!$A$2:$A$11,0)))),""))</f>
        <v/>
      </c>
      <c r="AE205" s="19">
        <f>IF($AD205="","",IF($AD205&lt;TODAY(),"Overdue",IF($AD205-TODAY()&lt;=90,"Due within 90 days","OK")))</f>
        <v/>
      </c>
      <c r="AF205" s="19">
        <f>IF($A205="","",IF(OR($T205="",$U205=""),"Incomplete",IF(OR($T205="No",$U205="Not enrolled"),"Review","OK")))</f>
        <v/>
      </c>
    </row>
    <row r="206">
      <c r="M206" s="16" t="n"/>
      <c r="N206" s="17" t="n"/>
      <c r="Q206" s="16" t="n"/>
      <c r="Z206" s="16" t="n"/>
      <c r="AB206" s="18">
        <f>IF($M206="","",ROUND(YEARFRAC($M206,TODAY()),1))</f>
        <v/>
      </c>
      <c r="AC206" s="19">
        <f>IF($Q206="","",IF($Q206&lt;TODAY(),"Expired",IF($Q206-TODAY()&lt;=90,"Expires within 90 days","In warranty")))</f>
        <v/>
      </c>
      <c r="AD206" s="20">
        <f>IF(OR($M206="",$C206=""),"",IFERROR(EDATE($M206,VALUE(INDEX(Lists!$B$2:$B$11,MATCH($C206,Lists!$A$2:$A$11,0)))),""))</f>
        <v/>
      </c>
      <c r="AE206" s="19">
        <f>IF($AD206="","",IF($AD206&lt;TODAY(),"Overdue",IF($AD206-TODAY()&lt;=90,"Due within 90 days","OK")))</f>
        <v/>
      </c>
      <c r="AF206" s="19">
        <f>IF($A206="","",IF(OR($T206="",$U206=""),"Incomplete",IF(OR($T206="No",$U206="Not enrolled"),"Review","OK")))</f>
        <v/>
      </c>
    </row>
    <row r="207">
      <c r="M207" s="16" t="n"/>
      <c r="N207" s="17" t="n"/>
      <c r="Q207" s="16" t="n"/>
      <c r="Z207" s="16" t="n"/>
      <c r="AB207" s="18">
        <f>IF($M207="","",ROUND(YEARFRAC($M207,TODAY()),1))</f>
        <v/>
      </c>
      <c r="AC207" s="19">
        <f>IF($Q207="","",IF($Q207&lt;TODAY(),"Expired",IF($Q207-TODAY()&lt;=90,"Expires within 90 days","In warranty")))</f>
        <v/>
      </c>
      <c r="AD207" s="20">
        <f>IF(OR($M207="",$C207=""),"",IFERROR(EDATE($M207,VALUE(INDEX(Lists!$B$2:$B$11,MATCH($C207,Lists!$A$2:$A$11,0)))),""))</f>
        <v/>
      </c>
      <c r="AE207" s="19">
        <f>IF($AD207="","",IF($AD207&lt;TODAY(),"Overdue",IF($AD207-TODAY()&lt;=90,"Due within 90 days","OK")))</f>
        <v/>
      </c>
      <c r="AF207" s="19">
        <f>IF($A207="","",IF(OR($T207="",$U207=""),"Incomplete",IF(OR($T207="No",$U207="Not enrolled"),"Review","OK")))</f>
        <v/>
      </c>
    </row>
    <row r="208">
      <c r="M208" s="16" t="n"/>
      <c r="N208" s="17" t="n"/>
      <c r="Q208" s="16" t="n"/>
      <c r="Z208" s="16" t="n"/>
      <c r="AB208" s="18">
        <f>IF($M208="","",ROUND(YEARFRAC($M208,TODAY()),1))</f>
        <v/>
      </c>
      <c r="AC208" s="19">
        <f>IF($Q208="","",IF($Q208&lt;TODAY(),"Expired",IF($Q208-TODAY()&lt;=90,"Expires within 90 days","In warranty")))</f>
        <v/>
      </c>
      <c r="AD208" s="20">
        <f>IF(OR($M208="",$C208=""),"",IFERROR(EDATE($M208,VALUE(INDEX(Lists!$B$2:$B$11,MATCH($C208,Lists!$A$2:$A$11,0)))),""))</f>
        <v/>
      </c>
      <c r="AE208" s="19">
        <f>IF($AD208="","",IF($AD208&lt;TODAY(),"Overdue",IF($AD208-TODAY()&lt;=90,"Due within 90 days","OK")))</f>
        <v/>
      </c>
      <c r="AF208" s="19">
        <f>IF($A208="","",IF(OR($T208="",$U208=""),"Incomplete",IF(OR($T208="No",$U208="Not enrolled"),"Review","OK")))</f>
        <v/>
      </c>
    </row>
    <row r="209">
      <c r="M209" s="16" t="n"/>
      <c r="N209" s="17" t="n"/>
      <c r="Q209" s="16" t="n"/>
      <c r="Z209" s="16" t="n"/>
      <c r="AB209" s="18">
        <f>IF($M209="","",ROUND(YEARFRAC($M209,TODAY()),1))</f>
        <v/>
      </c>
      <c r="AC209" s="19">
        <f>IF($Q209="","",IF($Q209&lt;TODAY(),"Expired",IF($Q209-TODAY()&lt;=90,"Expires within 90 days","In warranty")))</f>
        <v/>
      </c>
      <c r="AD209" s="20">
        <f>IF(OR($M209="",$C209=""),"",IFERROR(EDATE($M209,VALUE(INDEX(Lists!$B$2:$B$11,MATCH($C209,Lists!$A$2:$A$11,0)))),""))</f>
        <v/>
      </c>
      <c r="AE209" s="19">
        <f>IF($AD209="","",IF($AD209&lt;TODAY(),"Overdue",IF($AD209-TODAY()&lt;=90,"Due within 90 days","OK")))</f>
        <v/>
      </c>
      <c r="AF209" s="19">
        <f>IF($A209="","",IF(OR($T209="",$U209=""),"Incomplete",IF(OR($T209="No",$U209="Not enrolled"),"Review","OK")))</f>
        <v/>
      </c>
    </row>
    <row r="210">
      <c r="M210" s="16" t="n"/>
      <c r="N210" s="17" t="n"/>
      <c r="Q210" s="16" t="n"/>
      <c r="Z210" s="16" t="n"/>
      <c r="AB210" s="18">
        <f>IF($M210="","",ROUND(YEARFRAC($M210,TODAY()),1))</f>
        <v/>
      </c>
      <c r="AC210" s="19">
        <f>IF($Q210="","",IF($Q210&lt;TODAY(),"Expired",IF($Q210-TODAY()&lt;=90,"Expires within 90 days","In warranty")))</f>
        <v/>
      </c>
      <c r="AD210" s="20">
        <f>IF(OR($M210="",$C210=""),"",IFERROR(EDATE($M210,VALUE(INDEX(Lists!$B$2:$B$11,MATCH($C210,Lists!$A$2:$A$11,0)))),""))</f>
        <v/>
      </c>
      <c r="AE210" s="19">
        <f>IF($AD210="","",IF($AD210&lt;TODAY(),"Overdue",IF($AD210-TODAY()&lt;=90,"Due within 90 days","OK")))</f>
        <v/>
      </c>
      <c r="AF210" s="19">
        <f>IF($A210="","",IF(OR($T210="",$U210=""),"Incomplete",IF(OR($T210="No",$U210="Not enrolled"),"Review","OK")))</f>
        <v/>
      </c>
    </row>
    <row r="211">
      <c r="M211" s="16" t="n"/>
      <c r="N211" s="17" t="n"/>
      <c r="Q211" s="16" t="n"/>
      <c r="Z211" s="16" t="n"/>
      <c r="AB211" s="18">
        <f>IF($M211="","",ROUND(YEARFRAC($M211,TODAY()),1))</f>
        <v/>
      </c>
      <c r="AC211" s="19">
        <f>IF($Q211="","",IF($Q211&lt;TODAY(),"Expired",IF($Q211-TODAY()&lt;=90,"Expires within 90 days","In warranty")))</f>
        <v/>
      </c>
      <c r="AD211" s="20">
        <f>IF(OR($M211="",$C211=""),"",IFERROR(EDATE($M211,VALUE(INDEX(Lists!$B$2:$B$11,MATCH($C211,Lists!$A$2:$A$11,0)))),""))</f>
        <v/>
      </c>
      <c r="AE211" s="19">
        <f>IF($AD211="","",IF($AD211&lt;TODAY(),"Overdue",IF($AD211-TODAY()&lt;=90,"Due within 90 days","OK")))</f>
        <v/>
      </c>
      <c r="AF211" s="19">
        <f>IF($A211="","",IF(OR($T211="",$U211=""),"Incomplete",IF(OR($T211="No",$U211="Not enrolled"),"Review","OK")))</f>
        <v/>
      </c>
    </row>
    <row r="212">
      <c r="M212" s="16" t="n"/>
      <c r="N212" s="17" t="n"/>
      <c r="Q212" s="16" t="n"/>
      <c r="Z212" s="16" t="n"/>
      <c r="AB212" s="18">
        <f>IF($M212="","",ROUND(YEARFRAC($M212,TODAY()),1))</f>
        <v/>
      </c>
      <c r="AC212" s="19">
        <f>IF($Q212="","",IF($Q212&lt;TODAY(),"Expired",IF($Q212-TODAY()&lt;=90,"Expires within 90 days","In warranty")))</f>
        <v/>
      </c>
      <c r="AD212" s="20">
        <f>IF(OR($M212="",$C212=""),"",IFERROR(EDATE($M212,VALUE(INDEX(Lists!$B$2:$B$11,MATCH($C212,Lists!$A$2:$A$11,0)))),""))</f>
        <v/>
      </c>
      <c r="AE212" s="19">
        <f>IF($AD212="","",IF($AD212&lt;TODAY(),"Overdue",IF($AD212-TODAY()&lt;=90,"Due within 90 days","OK")))</f>
        <v/>
      </c>
      <c r="AF212" s="19">
        <f>IF($A212="","",IF(OR($T212="",$U212=""),"Incomplete",IF(OR($T212="No",$U212="Not enrolled"),"Review","OK")))</f>
        <v/>
      </c>
    </row>
    <row r="213">
      <c r="M213" s="16" t="n"/>
      <c r="N213" s="17" t="n"/>
      <c r="Q213" s="16" t="n"/>
      <c r="Z213" s="16" t="n"/>
      <c r="AB213" s="18">
        <f>IF($M213="","",ROUND(YEARFRAC($M213,TODAY()),1))</f>
        <v/>
      </c>
      <c r="AC213" s="19">
        <f>IF($Q213="","",IF($Q213&lt;TODAY(),"Expired",IF($Q213-TODAY()&lt;=90,"Expires within 90 days","In warranty")))</f>
        <v/>
      </c>
      <c r="AD213" s="20">
        <f>IF(OR($M213="",$C213=""),"",IFERROR(EDATE($M213,VALUE(INDEX(Lists!$B$2:$B$11,MATCH($C213,Lists!$A$2:$A$11,0)))),""))</f>
        <v/>
      </c>
      <c r="AE213" s="19">
        <f>IF($AD213="","",IF($AD213&lt;TODAY(),"Overdue",IF($AD213-TODAY()&lt;=90,"Due within 90 days","OK")))</f>
        <v/>
      </c>
      <c r="AF213" s="19">
        <f>IF($A213="","",IF(OR($T213="",$U213=""),"Incomplete",IF(OR($T213="No",$U213="Not enrolled"),"Review","OK")))</f>
        <v/>
      </c>
    </row>
    <row r="214">
      <c r="M214" s="16" t="n"/>
      <c r="N214" s="17" t="n"/>
      <c r="Q214" s="16" t="n"/>
      <c r="Z214" s="16" t="n"/>
      <c r="AB214" s="18">
        <f>IF($M214="","",ROUND(YEARFRAC($M214,TODAY()),1))</f>
        <v/>
      </c>
      <c r="AC214" s="19">
        <f>IF($Q214="","",IF($Q214&lt;TODAY(),"Expired",IF($Q214-TODAY()&lt;=90,"Expires within 90 days","In warranty")))</f>
        <v/>
      </c>
      <c r="AD214" s="20">
        <f>IF(OR($M214="",$C214=""),"",IFERROR(EDATE($M214,VALUE(INDEX(Lists!$B$2:$B$11,MATCH($C214,Lists!$A$2:$A$11,0)))),""))</f>
        <v/>
      </c>
      <c r="AE214" s="19">
        <f>IF($AD214="","",IF($AD214&lt;TODAY(),"Overdue",IF($AD214-TODAY()&lt;=90,"Due within 90 days","OK")))</f>
        <v/>
      </c>
      <c r="AF214" s="19">
        <f>IF($A214="","",IF(OR($T214="",$U214=""),"Incomplete",IF(OR($T214="No",$U214="Not enrolled"),"Review","OK")))</f>
        <v/>
      </c>
    </row>
    <row r="215">
      <c r="M215" s="16" t="n"/>
      <c r="N215" s="17" t="n"/>
      <c r="Q215" s="16" t="n"/>
      <c r="Z215" s="16" t="n"/>
      <c r="AB215" s="18">
        <f>IF($M215="","",ROUND(YEARFRAC($M215,TODAY()),1))</f>
        <v/>
      </c>
      <c r="AC215" s="19">
        <f>IF($Q215="","",IF($Q215&lt;TODAY(),"Expired",IF($Q215-TODAY()&lt;=90,"Expires within 90 days","In warranty")))</f>
        <v/>
      </c>
      <c r="AD215" s="20">
        <f>IF(OR($M215="",$C215=""),"",IFERROR(EDATE($M215,VALUE(INDEX(Lists!$B$2:$B$11,MATCH($C215,Lists!$A$2:$A$11,0)))),""))</f>
        <v/>
      </c>
      <c r="AE215" s="19">
        <f>IF($AD215="","",IF($AD215&lt;TODAY(),"Overdue",IF($AD215-TODAY()&lt;=90,"Due within 90 days","OK")))</f>
        <v/>
      </c>
      <c r="AF215" s="19">
        <f>IF($A215="","",IF(OR($T215="",$U215=""),"Incomplete",IF(OR($T215="No",$U215="Not enrolled"),"Review","OK")))</f>
        <v/>
      </c>
    </row>
    <row r="216">
      <c r="M216" s="16" t="n"/>
      <c r="N216" s="17" t="n"/>
      <c r="Q216" s="16" t="n"/>
      <c r="Z216" s="16" t="n"/>
      <c r="AB216" s="18">
        <f>IF($M216="","",ROUND(YEARFRAC($M216,TODAY()),1))</f>
        <v/>
      </c>
      <c r="AC216" s="19">
        <f>IF($Q216="","",IF($Q216&lt;TODAY(),"Expired",IF($Q216-TODAY()&lt;=90,"Expires within 90 days","In warranty")))</f>
        <v/>
      </c>
      <c r="AD216" s="20">
        <f>IF(OR($M216="",$C216=""),"",IFERROR(EDATE($M216,VALUE(INDEX(Lists!$B$2:$B$11,MATCH($C216,Lists!$A$2:$A$11,0)))),""))</f>
        <v/>
      </c>
      <c r="AE216" s="19">
        <f>IF($AD216="","",IF($AD216&lt;TODAY(),"Overdue",IF($AD216-TODAY()&lt;=90,"Due within 90 days","OK")))</f>
        <v/>
      </c>
      <c r="AF216" s="19">
        <f>IF($A216="","",IF(OR($T216="",$U216=""),"Incomplete",IF(OR($T216="No",$U216="Not enrolled"),"Review","OK")))</f>
        <v/>
      </c>
    </row>
    <row r="217">
      <c r="M217" s="16" t="n"/>
      <c r="N217" s="17" t="n"/>
      <c r="Q217" s="16" t="n"/>
      <c r="Z217" s="16" t="n"/>
      <c r="AB217" s="18">
        <f>IF($M217="","",ROUND(YEARFRAC($M217,TODAY()),1))</f>
        <v/>
      </c>
      <c r="AC217" s="19">
        <f>IF($Q217="","",IF($Q217&lt;TODAY(),"Expired",IF($Q217-TODAY()&lt;=90,"Expires within 90 days","In warranty")))</f>
        <v/>
      </c>
      <c r="AD217" s="20">
        <f>IF(OR($M217="",$C217=""),"",IFERROR(EDATE($M217,VALUE(INDEX(Lists!$B$2:$B$11,MATCH($C217,Lists!$A$2:$A$11,0)))),""))</f>
        <v/>
      </c>
      <c r="AE217" s="19">
        <f>IF($AD217="","",IF($AD217&lt;TODAY(),"Overdue",IF($AD217-TODAY()&lt;=90,"Due within 90 days","OK")))</f>
        <v/>
      </c>
      <c r="AF217" s="19">
        <f>IF($A217="","",IF(OR($T217="",$U217=""),"Incomplete",IF(OR($T217="No",$U217="Not enrolled"),"Review","OK")))</f>
        <v/>
      </c>
    </row>
    <row r="218">
      <c r="M218" s="16" t="n"/>
      <c r="N218" s="17" t="n"/>
      <c r="Q218" s="16" t="n"/>
      <c r="Z218" s="16" t="n"/>
      <c r="AB218" s="18">
        <f>IF($M218="","",ROUND(YEARFRAC($M218,TODAY()),1))</f>
        <v/>
      </c>
      <c r="AC218" s="19">
        <f>IF($Q218="","",IF($Q218&lt;TODAY(),"Expired",IF($Q218-TODAY()&lt;=90,"Expires within 90 days","In warranty")))</f>
        <v/>
      </c>
      <c r="AD218" s="20">
        <f>IF(OR($M218="",$C218=""),"",IFERROR(EDATE($M218,VALUE(INDEX(Lists!$B$2:$B$11,MATCH($C218,Lists!$A$2:$A$11,0)))),""))</f>
        <v/>
      </c>
      <c r="AE218" s="19">
        <f>IF($AD218="","",IF($AD218&lt;TODAY(),"Overdue",IF($AD218-TODAY()&lt;=90,"Due within 90 days","OK")))</f>
        <v/>
      </c>
      <c r="AF218" s="19">
        <f>IF($A218="","",IF(OR($T218="",$U218=""),"Incomplete",IF(OR($T218="No",$U218="Not enrolled"),"Review","OK")))</f>
        <v/>
      </c>
    </row>
    <row r="219">
      <c r="M219" s="16" t="n"/>
      <c r="N219" s="17" t="n"/>
      <c r="Q219" s="16" t="n"/>
      <c r="Z219" s="16" t="n"/>
      <c r="AB219" s="18">
        <f>IF($M219="","",ROUND(YEARFRAC($M219,TODAY()),1))</f>
        <v/>
      </c>
      <c r="AC219" s="19">
        <f>IF($Q219="","",IF($Q219&lt;TODAY(),"Expired",IF($Q219-TODAY()&lt;=90,"Expires within 90 days","In warranty")))</f>
        <v/>
      </c>
      <c r="AD219" s="20">
        <f>IF(OR($M219="",$C219=""),"",IFERROR(EDATE($M219,VALUE(INDEX(Lists!$B$2:$B$11,MATCH($C219,Lists!$A$2:$A$11,0)))),""))</f>
        <v/>
      </c>
      <c r="AE219" s="19">
        <f>IF($AD219="","",IF($AD219&lt;TODAY(),"Overdue",IF($AD219-TODAY()&lt;=90,"Due within 90 days","OK")))</f>
        <v/>
      </c>
      <c r="AF219" s="19">
        <f>IF($A219="","",IF(OR($T219="",$U219=""),"Incomplete",IF(OR($T219="No",$U219="Not enrolled"),"Review","OK")))</f>
        <v/>
      </c>
    </row>
    <row r="220">
      <c r="M220" s="16" t="n"/>
      <c r="N220" s="17" t="n"/>
      <c r="Q220" s="16" t="n"/>
      <c r="Z220" s="16" t="n"/>
      <c r="AB220" s="18">
        <f>IF($M220="","",ROUND(YEARFRAC($M220,TODAY()),1))</f>
        <v/>
      </c>
      <c r="AC220" s="19">
        <f>IF($Q220="","",IF($Q220&lt;TODAY(),"Expired",IF($Q220-TODAY()&lt;=90,"Expires within 90 days","In warranty")))</f>
        <v/>
      </c>
      <c r="AD220" s="20">
        <f>IF(OR($M220="",$C220=""),"",IFERROR(EDATE($M220,VALUE(INDEX(Lists!$B$2:$B$11,MATCH($C220,Lists!$A$2:$A$11,0)))),""))</f>
        <v/>
      </c>
      <c r="AE220" s="19">
        <f>IF($AD220="","",IF($AD220&lt;TODAY(),"Overdue",IF($AD220-TODAY()&lt;=90,"Due within 90 days","OK")))</f>
        <v/>
      </c>
      <c r="AF220" s="19">
        <f>IF($A220="","",IF(OR($T220="",$U220=""),"Incomplete",IF(OR($T220="No",$U220="Not enrolled"),"Review","OK")))</f>
        <v/>
      </c>
    </row>
    <row r="221">
      <c r="M221" s="16" t="n"/>
      <c r="N221" s="17" t="n"/>
      <c r="Q221" s="16" t="n"/>
      <c r="Z221" s="16" t="n"/>
      <c r="AB221" s="18">
        <f>IF($M221="","",ROUND(YEARFRAC($M221,TODAY()),1))</f>
        <v/>
      </c>
      <c r="AC221" s="19">
        <f>IF($Q221="","",IF($Q221&lt;TODAY(),"Expired",IF($Q221-TODAY()&lt;=90,"Expires within 90 days","In warranty")))</f>
        <v/>
      </c>
      <c r="AD221" s="20">
        <f>IF(OR($M221="",$C221=""),"",IFERROR(EDATE($M221,VALUE(INDEX(Lists!$B$2:$B$11,MATCH($C221,Lists!$A$2:$A$11,0)))),""))</f>
        <v/>
      </c>
      <c r="AE221" s="19">
        <f>IF($AD221="","",IF($AD221&lt;TODAY(),"Overdue",IF($AD221-TODAY()&lt;=90,"Due within 90 days","OK")))</f>
        <v/>
      </c>
      <c r="AF221" s="19">
        <f>IF($A221="","",IF(OR($T221="",$U221=""),"Incomplete",IF(OR($T221="No",$U221="Not enrolled"),"Review","OK")))</f>
        <v/>
      </c>
    </row>
    <row r="222">
      <c r="M222" s="16" t="n"/>
      <c r="N222" s="17" t="n"/>
      <c r="Q222" s="16" t="n"/>
      <c r="Z222" s="16" t="n"/>
      <c r="AB222" s="18">
        <f>IF($M222="","",ROUND(YEARFRAC($M222,TODAY()),1))</f>
        <v/>
      </c>
      <c r="AC222" s="19">
        <f>IF($Q222="","",IF($Q222&lt;TODAY(),"Expired",IF($Q222-TODAY()&lt;=90,"Expires within 90 days","In warranty")))</f>
        <v/>
      </c>
      <c r="AD222" s="20">
        <f>IF(OR($M222="",$C222=""),"",IFERROR(EDATE($M222,VALUE(INDEX(Lists!$B$2:$B$11,MATCH($C222,Lists!$A$2:$A$11,0)))),""))</f>
        <v/>
      </c>
      <c r="AE222" s="19">
        <f>IF($AD222="","",IF($AD222&lt;TODAY(),"Overdue",IF($AD222-TODAY()&lt;=90,"Due within 90 days","OK")))</f>
        <v/>
      </c>
      <c r="AF222" s="19">
        <f>IF($A222="","",IF(OR($T222="",$U222=""),"Incomplete",IF(OR($T222="No",$U222="Not enrolled"),"Review","OK")))</f>
        <v/>
      </c>
    </row>
    <row r="223">
      <c r="M223" s="16" t="n"/>
      <c r="N223" s="17" t="n"/>
      <c r="Q223" s="16" t="n"/>
      <c r="Z223" s="16" t="n"/>
      <c r="AB223" s="18">
        <f>IF($M223="","",ROUND(YEARFRAC($M223,TODAY()),1))</f>
        <v/>
      </c>
      <c r="AC223" s="19">
        <f>IF($Q223="","",IF($Q223&lt;TODAY(),"Expired",IF($Q223-TODAY()&lt;=90,"Expires within 90 days","In warranty")))</f>
        <v/>
      </c>
      <c r="AD223" s="20">
        <f>IF(OR($M223="",$C223=""),"",IFERROR(EDATE($M223,VALUE(INDEX(Lists!$B$2:$B$11,MATCH($C223,Lists!$A$2:$A$11,0)))),""))</f>
        <v/>
      </c>
      <c r="AE223" s="19">
        <f>IF($AD223="","",IF($AD223&lt;TODAY(),"Overdue",IF($AD223-TODAY()&lt;=90,"Due within 90 days","OK")))</f>
        <v/>
      </c>
      <c r="AF223" s="19">
        <f>IF($A223="","",IF(OR($T223="",$U223=""),"Incomplete",IF(OR($T223="No",$U223="Not enrolled"),"Review","OK")))</f>
        <v/>
      </c>
    </row>
    <row r="224">
      <c r="M224" s="16" t="n"/>
      <c r="N224" s="17" t="n"/>
      <c r="Q224" s="16" t="n"/>
      <c r="Z224" s="16" t="n"/>
      <c r="AB224" s="18">
        <f>IF($M224="","",ROUND(YEARFRAC($M224,TODAY()),1))</f>
        <v/>
      </c>
      <c r="AC224" s="19">
        <f>IF($Q224="","",IF($Q224&lt;TODAY(),"Expired",IF($Q224-TODAY()&lt;=90,"Expires within 90 days","In warranty")))</f>
        <v/>
      </c>
      <c r="AD224" s="20">
        <f>IF(OR($M224="",$C224=""),"",IFERROR(EDATE($M224,VALUE(INDEX(Lists!$B$2:$B$11,MATCH($C224,Lists!$A$2:$A$11,0)))),""))</f>
        <v/>
      </c>
      <c r="AE224" s="19">
        <f>IF($AD224="","",IF($AD224&lt;TODAY(),"Overdue",IF($AD224-TODAY()&lt;=90,"Due within 90 days","OK")))</f>
        <v/>
      </c>
      <c r="AF224" s="19">
        <f>IF($A224="","",IF(OR($T224="",$U224=""),"Incomplete",IF(OR($T224="No",$U224="Not enrolled"),"Review","OK")))</f>
        <v/>
      </c>
    </row>
    <row r="225">
      <c r="M225" s="16" t="n"/>
      <c r="N225" s="17" t="n"/>
      <c r="Q225" s="16" t="n"/>
      <c r="Z225" s="16" t="n"/>
      <c r="AB225" s="18">
        <f>IF($M225="","",ROUND(YEARFRAC($M225,TODAY()),1))</f>
        <v/>
      </c>
      <c r="AC225" s="19">
        <f>IF($Q225="","",IF($Q225&lt;TODAY(),"Expired",IF($Q225-TODAY()&lt;=90,"Expires within 90 days","In warranty")))</f>
        <v/>
      </c>
      <c r="AD225" s="20">
        <f>IF(OR($M225="",$C225=""),"",IFERROR(EDATE($M225,VALUE(INDEX(Lists!$B$2:$B$11,MATCH($C225,Lists!$A$2:$A$11,0)))),""))</f>
        <v/>
      </c>
      <c r="AE225" s="19">
        <f>IF($AD225="","",IF($AD225&lt;TODAY(),"Overdue",IF($AD225-TODAY()&lt;=90,"Due within 90 days","OK")))</f>
        <v/>
      </c>
      <c r="AF225" s="19">
        <f>IF($A225="","",IF(OR($T225="",$U225=""),"Incomplete",IF(OR($T225="No",$U225="Not enrolled"),"Review","OK")))</f>
        <v/>
      </c>
    </row>
    <row r="226">
      <c r="M226" s="16" t="n"/>
      <c r="N226" s="17" t="n"/>
      <c r="Q226" s="16" t="n"/>
      <c r="Z226" s="16" t="n"/>
      <c r="AB226" s="18">
        <f>IF($M226="","",ROUND(YEARFRAC($M226,TODAY()),1))</f>
        <v/>
      </c>
      <c r="AC226" s="19">
        <f>IF($Q226="","",IF($Q226&lt;TODAY(),"Expired",IF($Q226-TODAY()&lt;=90,"Expires within 90 days","In warranty")))</f>
        <v/>
      </c>
      <c r="AD226" s="20">
        <f>IF(OR($M226="",$C226=""),"",IFERROR(EDATE($M226,VALUE(INDEX(Lists!$B$2:$B$11,MATCH($C226,Lists!$A$2:$A$11,0)))),""))</f>
        <v/>
      </c>
      <c r="AE226" s="19">
        <f>IF($AD226="","",IF($AD226&lt;TODAY(),"Overdue",IF($AD226-TODAY()&lt;=90,"Due within 90 days","OK")))</f>
        <v/>
      </c>
      <c r="AF226" s="19">
        <f>IF($A226="","",IF(OR($T226="",$U226=""),"Incomplete",IF(OR($T226="No",$U226="Not enrolled"),"Review","OK")))</f>
        <v/>
      </c>
    </row>
    <row r="227">
      <c r="M227" s="16" t="n"/>
      <c r="N227" s="17" t="n"/>
      <c r="Q227" s="16" t="n"/>
      <c r="Z227" s="16" t="n"/>
      <c r="AB227" s="18">
        <f>IF($M227="","",ROUND(YEARFRAC($M227,TODAY()),1))</f>
        <v/>
      </c>
      <c r="AC227" s="19">
        <f>IF($Q227="","",IF($Q227&lt;TODAY(),"Expired",IF($Q227-TODAY()&lt;=90,"Expires within 90 days","In warranty")))</f>
        <v/>
      </c>
      <c r="AD227" s="20">
        <f>IF(OR($M227="",$C227=""),"",IFERROR(EDATE($M227,VALUE(INDEX(Lists!$B$2:$B$11,MATCH($C227,Lists!$A$2:$A$11,0)))),""))</f>
        <v/>
      </c>
      <c r="AE227" s="19">
        <f>IF($AD227="","",IF($AD227&lt;TODAY(),"Overdue",IF($AD227-TODAY()&lt;=90,"Due within 90 days","OK")))</f>
        <v/>
      </c>
      <c r="AF227" s="19">
        <f>IF($A227="","",IF(OR($T227="",$U227=""),"Incomplete",IF(OR($T227="No",$U227="Not enrolled"),"Review","OK")))</f>
        <v/>
      </c>
    </row>
    <row r="228">
      <c r="M228" s="16" t="n"/>
      <c r="N228" s="17" t="n"/>
      <c r="Q228" s="16" t="n"/>
      <c r="Z228" s="16" t="n"/>
      <c r="AB228" s="18">
        <f>IF($M228="","",ROUND(YEARFRAC($M228,TODAY()),1))</f>
        <v/>
      </c>
      <c r="AC228" s="19">
        <f>IF($Q228="","",IF($Q228&lt;TODAY(),"Expired",IF($Q228-TODAY()&lt;=90,"Expires within 90 days","In warranty")))</f>
        <v/>
      </c>
      <c r="AD228" s="20">
        <f>IF(OR($M228="",$C228=""),"",IFERROR(EDATE($M228,VALUE(INDEX(Lists!$B$2:$B$11,MATCH($C228,Lists!$A$2:$A$11,0)))),""))</f>
        <v/>
      </c>
      <c r="AE228" s="19">
        <f>IF($AD228="","",IF($AD228&lt;TODAY(),"Overdue",IF($AD228-TODAY()&lt;=90,"Due within 90 days","OK")))</f>
        <v/>
      </c>
      <c r="AF228" s="19">
        <f>IF($A228="","",IF(OR($T228="",$U228=""),"Incomplete",IF(OR($T228="No",$U228="Not enrolled"),"Review","OK")))</f>
        <v/>
      </c>
    </row>
    <row r="229">
      <c r="M229" s="16" t="n"/>
      <c r="N229" s="17" t="n"/>
      <c r="Q229" s="16" t="n"/>
      <c r="Z229" s="16" t="n"/>
      <c r="AB229" s="18">
        <f>IF($M229="","",ROUND(YEARFRAC($M229,TODAY()),1))</f>
        <v/>
      </c>
      <c r="AC229" s="19">
        <f>IF($Q229="","",IF($Q229&lt;TODAY(),"Expired",IF($Q229-TODAY()&lt;=90,"Expires within 90 days","In warranty")))</f>
        <v/>
      </c>
      <c r="AD229" s="20">
        <f>IF(OR($M229="",$C229=""),"",IFERROR(EDATE($M229,VALUE(INDEX(Lists!$B$2:$B$11,MATCH($C229,Lists!$A$2:$A$11,0)))),""))</f>
        <v/>
      </c>
      <c r="AE229" s="19">
        <f>IF($AD229="","",IF($AD229&lt;TODAY(),"Overdue",IF($AD229-TODAY()&lt;=90,"Due within 90 days","OK")))</f>
        <v/>
      </c>
      <c r="AF229" s="19">
        <f>IF($A229="","",IF(OR($T229="",$U229=""),"Incomplete",IF(OR($T229="No",$U229="Not enrolled"),"Review","OK")))</f>
        <v/>
      </c>
    </row>
    <row r="230">
      <c r="M230" s="16" t="n"/>
      <c r="N230" s="17" t="n"/>
      <c r="Q230" s="16" t="n"/>
      <c r="Z230" s="16" t="n"/>
      <c r="AB230" s="18">
        <f>IF($M230="","",ROUND(YEARFRAC($M230,TODAY()),1))</f>
        <v/>
      </c>
      <c r="AC230" s="19">
        <f>IF($Q230="","",IF($Q230&lt;TODAY(),"Expired",IF($Q230-TODAY()&lt;=90,"Expires within 90 days","In warranty")))</f>
        <v/>
      </c>
      <c r="AD230" s="20">
        <f>IF(OR($M230="",$C230=""),"",IFERROR(EDATE($M230,VALUE(INDEX(Lists!$B$2:$B$11,MATCH($C230,Lists!$A$2:$A$11,0)))),""))</f>
        <v/>
      </c>
      <c r="AE230" s="19">
        <f>IF($AD230="","",IF($AD230&lt;TODAY(),"Overdue",IF($AD230-TODAY()&lt;=90,"Due within 90 days","OK")))</f>
        <v/>
      </c>
      <c r="AF230" s="19">
        <f>IF($A230="","",IF(OR($T230="",$U230=""),"Incomplete",IF(OR($T230="No",$U230="Not enrolled"),"Review","OK")))</f>
        <v/>
      </c>
    </row>
    <row r="231">
      <c r="M231" s="16" t="n"/>
      <c r="N231" s="17" t="n"/>
      <c r="Q231" s="16" t="n"/>
      <c r="Z231" s="16" t="n"/>
      <c r="AB231" s="18">
        <f>IF($M231="","",ROUND(YEARFRAC($M231,TODAY()),1))</f>
        <v/>
      </c>
      <c r="AC231" s="19">
        <f>IF($Q231="","",IF($Q231&lt;TODAY(),"Expired",IF($Q231-TODAY()&lt;=90,"Expires within 90 days","In warranty")))</f>
        <v/>
      </c>
      <c r="AD231" s="20">
        <f>IF(OR($M231="",$C231=""),"",IFERROR(EDATE($M231,VALUE(INDEX(Lists!$B$2:$B$11,MATCH($C231,Lists!$A$2:$A$11,0)))),""))</f>
        <v/>
      </c>
      <c r="AE231" s="19">
        <f>IF($AD231="","",IF($AD231&lt;TODAY(),"Overdue",IF($AD231-TODAY()&lt;=90,"Due within 90 days","OK")))</f>
        <v/>
      </c>
      <c r="AF231" s="19">
        <f>IF($A231="","",IF(OR($T231="",$U231=""),"Incomplete",IF(OR($T231="No",$U231="Not enrolled"),"Review","OK")))</f>
        <v/>
      </c>
    </row>
    <row r="232">
      <c r="M232" s="16" t="n"/>
      <c r="N232" s="17" t="n"/>
      <c r="Q232" s="16" t="n"/>
      <c r="Z232" s="16" t="n"/>
      <c r="AB232" s="18">
        <f>IF($M232="","",ROUND(YEARFRAC($M232,TODAY()),1))</f>
        <v/>
      </c>
      <c r="AC232" s="19">
        <f>IF($Q232="","",IF($Q232&lt;TODAY(),"Expired",IF($Q232-TODAY()&lt;=90,"Expires within 90 days","In warranty")))</f>
        <v/>
      </c>
      <c r="AD232" s="20">
        <f>IF(OR($M232="",$C232=""),"",IFERROR(EDATE($M232,VALUE(INDEX(Lists!$B$2:$B$11,MATCH($C232,Lists!$A$2:$A$11,0)))),""))</f>
        <v/>
      </c>
      <c r="AE232" s="19">
        <f>IF($AD232="","",IF($AD232&lt;TODAY(),"Overdue",IF($AD232-TODAY()&lt;=90,"Due within 90 days","OK")))</f>
        <v/>
      </c>
      <c r="AF232" s="19">
        <f>IF($A232="","",IF(OR($T232="",$U232=""),"Incomplete",IF(OR($T232="No",$U232="Not enrolled"),"Review","OK")))</f>
        <v/>
      </c>
    </row>
    <row r="233">
      <c r="M233" s="16" t="n"/>
      <c r="N233" s="17" t="n"/>
      <c r="Q233" s="16" t="n"/>
      <c r="Z233" s="16" t="n"/>
      <c r="AB233" s="18">
        <f>IF($M233="","",ROUND(YEARFRAC($M233,TODAY()),1))</f>
        <v/>
      </c>
      <c r="AC233" s="19">
        <f>IF($Q233="","",IF($Q233&lt;TODAY(),"Expired",IF($Q233-TODAY()&lt;=90,"Expires within 90 days","In warranty")))</f>
        <v/>
      </c>
      <c r="AD233" s="20">
        <f>IF(OR($M233="",$C233=""),"",IFERROR(EDATE($M233,VALUE(INDEX(Lists!$B$2:$B$11,MATCH($C233,Lists!$A$2:$A$11,0)))),""))</f>
        <v/>
      </c>
      <c r="AE233" s="19">
        <f>IF($AD233="","",IF($AD233&lt;TODAY(),"Overdue",IF($AD233-TODAY()&lt;=90,"Due within 90 days","OK")))</f>
        <v/>
      </c>
      <c r="AF233" s="19">
        <f>IF($A233="","",IF(OR($T233="",$U233=""),"Incomplete",IF(OR($T233="No",$U233="Not enrolled"),"Review","OK")))</f>
        <v/>
      </c>
    </row>
    <row r="234">
      <c r="M234" s="16" t="n"/>
      <c r="N234" s="17" t="n"/>
      <c r="Q234" s="16" t="n"/>
      <c r="Z234" s="16" t="n"/>
      <c r="AB234" s="18">
        <f>IF($M234="","",ROUND(YEARFRAC($M234,TODAY()),1))</f>
        <v/>
      </c>
      <c r="AC234" s="19">
        <f>IF($Q234="","",IF($Q234&lt;TODAY(),"Expired",IF($Q234-TODAY()&lt;=90,"Expires within 90 days","In warranty")))</f>
        <v/>
      </c>
      <c r="AD234" s="20">
        <f>IF(OR($M234="",$C234=""),"",IFERROR(EDATE($M234,VALUE(INDEX(Lists!$B$2:$B$11,MATCH($C234,Lists!$A$2:$A$11,0)))),""))</f>
        <v/>
      </c>
      <c r="AE234" s="19">
        <f>IF($AD234="","",IF($AD234&lt;TODAY(),"Overdue",IF($AD234-TODAY()&lt;=90,"Due within 90 days","OK")))</f>
        <v/>
      </c>
      <c r="AF234" s="19">
        <f>IF($A234="","",IF(OR($T234="",$U234=""),"Incomplete",IF(OR($T234="No",$U234="Not enrolled"),"Review","OK")))</f>
        <v/>
      </c>
    </row>
    <row r="235">
      <c r="M235" s="16" t="n"/>
      <c r="N235" s="17" t="n"/>
      <c r="Q235" s="16" t="n"/>
      <c r="Z235" s="16" t="n"/>
      <c r="AB235" s="18">
        <f>IF($M235="","",ROUND(YEARFRAC($M235,TODAY()),1))</f>
        <v/>
      </c>
      <c r="AC235" s="19">
        <f>IF($Q235="","",IF($Q235&lt;TODAY(),"Expired",IF($Q235-TODAY()&lt;=90,"Expires within 90 days","In warranty")))</f>
        <v/>
      </c>
      <c r="AD235" s="20">
        <f>IF(OR($M235="",$C235=""),"",IFERROR(EDATE($M235,VALUE(INDEX(Lists!$B$2:$B$11,MATCH($C235,Lists!$A$2:$A$11,0)))),""))</f>
        <v/>
      </c>
      <c r="AE235" s="19">
        <f>IF($AD235="","",IF($AD235&lt;TODAY(),"Overdue",IF($AD235-TODAY()&lt;=90,"Due within 90 days","OK")))</f>
        <v/>
      </c>
      <c r="AF235" s="19">
        <f>IF($A235="","",IF(OR($T235="",$U235=""),"Incomplete",IF(OR($T235="No",$U235="Not enrolled"),"Review","OK")))</f>
        <v/>
      </c>
    </row>
    <row r="236">
      <c r="M236" s="16" t="n"/>
      <c r="N236" s="17" t="n"/>
      <c r="Q236" s="16" t="n"/>
      <c r="Z236" s="16" t="n"/>
      <c r="AB236" s="18">
        <f>IF($M236="","",ROUND(YEARFRAC($M236,TODAY()),1))</f>
        <v/>
      </c>
      <c r="AC236" s="19">
        <f>IF($Q236="","",IF($Q236&lt;TODAY(),"Expired",IF($Q236-TODAY()&lt;=90,"Expires within 90 days","In warranty")))</f>
        <v/>
      </c>
      <c r="AD236" s="20">
        <f>IF(OR($M236="",$C236=""),"",IFERROR(EDATE($M236,VALUE(INDEX(Lists!$B$2:$B$11,MATCH($C236,Lists!$A$2:$A$11,0)))),""))</f>
        <v/>
      </c>
      <c r="AE236" s="19">
        <f>IF($AD236="","",IF($AD236&lt;TODAY(),"Overdue",IF($AD236-TODAY()&lt;=90,"Due within 90 days","OK")))</f>
        <v/>
      </c>
      <c r="AF236" s="19">
        <f>IF($A236="","",IF(OR($T236="",$U236=""),"Incomplete",IF(OR($T236="No",$U236="Not enrolled"),"Review","OK")))</f>
        <v/>
      </c>
    </row>
    <row r="237">
      <c r="M237" s="16" t="n"/>
      <c r="N237" s="17" t="n"/>
      <c r="Q237" s="16" t="n"/>
      <c r="Z237" s="16" t="n"/>
      <c r="AB237" s="18">
        <f>IF($M237="","",ROUND(YEARFRAC($M237,TODAY()),1))</f>
        <v/>
      </c>
      <c r="AC237" s="19">
        <f>IF($Q237="","",IF($Q237&lt;TODAY(),"Expired",IF($Q237-TODAY()&lt;=90,"Expires within 90 days","In warranty")))</f>
        <v/>
      </c>
      <c r="AD237" s="20">
        <f>IF(OR($M237="",$C237=""),"",IFERROR(EDATE($M237,VALUE(INDEX(Lists!$B$2:$B$11,MATCH($C237,Lists!$A$2:$A$11,0)))),""))</f>
        <v/>
      </c>
      <c r="AE237" s="19">
        <f>IF($AD237="","",IF($AD237&lt;TODAY(),"Overdue",IF($AD237-TODAY()&lt;=90,"Due within 90 days","OK")))</f>
        <v/>
      </c>
      <c r="AF237" s="19">
        <f>IF($A237="","",IF(OR($T237="",$U237=""),"Incomplete",IF(OR($T237="No",$U237="Not enrolled"),"Review","OK")))</f>
        <v/>
      </c>
    </row>
    <row r="238">
      <c r="M238" s="16" t="n"/>
      <c r="N238" s="17" t="n"/>
      <c r="Q238" s="16" t="n"/>
      <c r="Z238" s="16" t="n"/>
      <c r="AB238" s="18">
        <f>IF($M238="","",ROUND(YEARFRAC($M238,TODAY()),1))</f>
        <v/>
      </c>
      <c r="AC238" s="19">
        <f>IF($Q238="","",IF($Q238&lt;TODAY(),"Expired",IF($Q238-TODAY()&lt;=90,"Expires within 90 days","In warranty")))</f>
        <v/>
      </c>
      <c r="AD238" s="20">
        <f>IF(OR($M238="",$C238=""),"",IFERROR(EDATE($M238,VALUE(INDEX(Lists!$B$2:$B$11,MATCH($C238,Lists!$A$2:$A$11,0)))),""))</f>
        <v/>
      </c>
      <c r="AE238" s="19">
        <f>IF($AD238="","",IF($AD238&lt;TODAY(),"Overdue",IF($AD238-TODAY()&lt;=90,"Due within 90 days","OK")))</f>
        <v/>
      </c>
      <c r="AF238" s="19">
        <f>IF($A238="","",IF(OR($T238="",$U238=""),"Incomplete",IF(OR($T238="No",$U238="Not enrolled"),"Review","OK")))</f>
        <v/>
      </c>
    </row>
    <row r="239">
      <c r="M239" s="16" t="n"/>
      <c r="N239" s="17" t="n"/>
      <c r="Q239" s="16" t="n"/>
      <c r="Z239" s="16" t="n"/>
      <c r="AB239" s="18">
        <f>IF($M239="","",ROUND(YEARFRAC($M239,TODAY()),1))</f>
        <v/>
      </c>
      <c r="AC239" s="19">
        <f>IF($Q239="","",IF($Q239&lt;TODAY(),"Expired",IF($Q239-TODAY()&lt;=90,"Expires within 90 days","In warranty")))</f>
        <v/>
      </c>
      <c r="AD239" s="20">
        <f>IF(OR($M239="",$C239=""),"",IFERROR(EDATE($M239,VALUE(INDEX(Lists!$B$2:$B$11,MATCH($C239,Lists!$A$2:$A$11,0)))),""))</f>
        <v/>
      </c>
      <c r="AE239" s="19">
        <f>IF($AD239="","",IF($AD239&lt;TODAY(),"Overdue",IF($AD239-TODAY()&lt;=90,"Due within 90 days","OK")))</f>
        <v/>
      </c>
      <c r="AF239" s="19">
        <f>IF($A239="","",IF(OR($T239="",$U239=""),"Incomplete",IF(OR($T239="No",$U239="Not enrolled"),"Review","OK")))</f>
        <v/>
      </c>
    </row>
    <row r="240">
      <c r="M240" s="16" t="n"/>
      <c r="N240" s="17" t="n"/>
      <c r="Q240" s="16" t="n"/>
      <c r="Z240" s="16" t="n"/>
      <c r="AB240" s="18">
        <f>IF($M240="","",ROUND(YEARFRAC($M240,TODAY()),1))</f>
        <v/>
      </c>
      <c r="AC240" s="19">
        <f>IF($Q240="","",IF($Q240&lt;TODAY(),"Expired",IF($Q240-TODAY()&lt;=90,"Expires within 90 days","In warranty")))</f>
        <v/>
      </c>
      <c r="AD240" s="20">
        <f>IF(OR($M240="",$C240=""),"",IFERROR(EDATE($M240,VALUE(INDEX(Lists!$B$2:$B$11,MATCH($C240,Lists!$A$2:$A$11,0)))),""))</f>
        <v/>
      </c>
      <c r="AE240" s="19">
        <f>IF($AD240="","",IF($AD240&lt;TODAY(),"Overdue",IF($AD240-TODAY()&lt;=90,"Due within 90 days","OK")))</f>
        <v/>
      </c>
      <c r="AF240" s="19">
        <f>IF($A240="","",IF(OR($T240="",$U240=""),"Incomplete",IF(OR($T240="No",$U240="Not enrolled"),"Review","OK")))</f>
        <v/>
      </c>
    </row>
    <row r="241">
      <c r="M241" s="16" t="n"/>
      <c r="N241" s="17" t="n"/>
      <c r="Q241" s="16" t="n"/>
      <c r="Z241" s="16" t="n"/>
      <c r="AB241" s="18">
        <f>IF($M241="","",ROUND(YEARFRAC($M241,TODAY()),1))</f>
        <v/>
      </c>
      <c r="AC241" s="19">
        <f>IF($Q241="","",IF($Q241&lt;TODAY(),"Expired",IF($Q241-TODAY()&lt;=90,"Expires within 90 days","In warranty")))</f>
        <v/>
      </c>
      <c r="AD241" s="20">
        <f>IF(OR($M241="",$C241=""),"",IFERROR(EDATE($M241,VALUE(INDEX(Lists!$B$2:$B$11,MATCH($C241,Lists!$A$2:$A$11,0)))),""))</f>
        <v/>
      </c>
      <c r="AE241" s="19">
        <f>IF($AD241="","",IF($AD241&lt;TODAY(),"Overdue",IF($AD241-TODAY()&lt;=90,"Due within 90 days","OK")))</f>
        <v/>
      </c>
      <c r="AF241" s="19">
        <f>IF($A241="","",IF(OR($T241="",$U241=""),"Incomplete",IF(OR($T241="No",$U241="Not enrolled"),"Review","OK")))</f>
        <v/>
      </c>
    </row>
    <row r="242">
      <c r="M242" s="16" t="n"/>
      <c r="N242" s="17" t="n"/>
      <c r="Q242" s="16" t="n"/>
      <c r="Z242" s="16" t="n"/>
      <c r="AB242" s="18">
        <f>IF($M242="","",ROUND(YEARFRAC($M242,TODAY()),1))</f>
        <v/>
      </c>
      <c r="AC242" s="19">
        <f>IF($Q242="","",IF($Q242&lt;TODAY(),"Expired",IF($Q242-TODAY()&lt;=90,"Expires within 90 days","In warranty")))</f>
        <v/>
      </c>
      <c r="AD242" s="20">
        <f>IF(OR($M242="",$C242=""),"",IFERROR(EDATE($M242,VALUE(INDEX(Lists!$B$2:$B$11,MATCH($C242,Lists!$A$2:$A$11,0)))),""))</f>
        <v/>
      </c>
      <c r="AE242" s="19">
        <f>IF($AD242="","",IF($AD242&lt;TODAY(),"Overdue",IF($AD242-TODAY()&lt;=90,"Due within 90 days","OK")))</f>
        <v/>
      </c>
      <c r="AF242" s="19">
        <f>IF($A242="","",IF(OR($T242="",$U242=""),"Incomplete",IF(OR($T242="No",$U242="Not enrolled"),"Review","OK")))</f>
        <v/>
      </c>
    </row>
    <row r="243">
      <c r="M243" s="16" t="n"/>
      <c r="N243" s="17" t="n"/>
      <c r="Q243" s="16" t="n"/>
      <c r="Z243" s="16" t="n"/>
      <c r="AB243" s="18">
        <f>IF($M243="","",ROUND(YEARFRAC($M243,TODAY()),1))</f>
        <v/>
      </c>
      <c r="AC243" s="19">
        <f>IF($Q243="","",IF($Q243&lt;TODAY(),"Expired",IF($Q243-TODAY()&lt;=90,"Expires within 90 days","In warranty")))</f>
        <v/>
      </c>
      <c r="AD243" s="20">
        <f>IF(OR($M243="",$C243=""),"",IFERROR(EDATE($M243,VALUE(INDEX(Lists!$B$2:$B$11,MATCH($C243,Lists!$A$2:$A$11,0)))),""))</f>
        <v/>
      </c>
      <c r="AE243" s="19">
        <f>IF($AD243="","",IF($AD243&lt;TODAY(),"Overdue",IF($AD243-TODAY()&lt;=90,"Due within 90 days","OK")))</f>
        <v/>
      </c>
      <c r="AF243" s="19">
        <f>IF($A243="","",IF(OR($T243="",$U243=""),"Incomplete",IF(OR($T243="No",$U243="Not enrolled"),"Review","OK")))</f>
        <v/>
      </c>
    </row>
    <row r="244">
      <c r="M244" s="16" t="n"/>
      <c r="N244" s="17" t="n"/>
      <c r="Q244" s="16" t="n"/>
      <c r="Z244" s="16" t="n"/>
      <c r="AB244" s="18">
        <f>IF($M244="","",ROUND(YEARFRAC($M244,TODAY()),1))</f>
        <v/>
      </c>
      <c r="AC244" s="19">
        <f>IF($Q244="","",IF($Q244&lt;TODAY(),"Expired",IF($Q244-TODAY()&lt;=90,"Expires within 90 days","In warranty")))</f>
        <v/>
      </c>
      <c r="AD244" s="20">
        <f>IF(OR($M244="",$C244=""),"",IFERROR(EDATE($M244,VALUE(INDEX(Lists!$B$2:$B$11,MATCH($C244,Lists!$A$2:$A$11,0)))),""))</f>
        <v/>
      </c>
      <c r="AE244" s="19">
        <f>IF($AD244="","",IF($AD244&lt;TODAY(),"Overdue",IF($AD244-TODAY()&lt;=90,"Due within 90 days","OK")))</f>
        <v/>
      </c>
      <c r="AF244" s="19">
        <f>IF($A244="","",IF(OR($T244="",$U244=""),"Incomplete",IF(OR($T244="No",$U244="Not enrolled"),"Review","OK")))</f>
        <v/>
      </c>
    </row>
    <row r="245">
      <c r="M245" s="16" t="n"/>
      <c r="N245" s="17" t="n"/>
      <c r="Q245" s="16" t="n"/>
      <c r="Z245" s="16" t="n"/>
      <c r="AB245" s="18">
        <f>IF($M245="","",ROUND(YEARFRAC($M245,TODAY()),1))</f>
        <v/>
      </c>
      <c r="AC245" s="19">
        <f>IF($Q245="","",IF($Q245&lt;TODAY(),"Expired",IF($Q245-TODAY()&lt;=90,"Expires within 90 days","In warranty")))</f>
        <v/>
      </c>
      <c r="AD245" s="20">
        <f>IF(OR($M245="",$C245=""),"",IFERROR(EDATE($M245,VALUE(INDEX(Lists!$B$2:$B$11,MATCH($C245,Lists!$A$2:$A$11,0)))),""))</f>
        <v/>
      </c>
      <c r="AE245" s="19">
        <f>IF($AD245="","",IF($AD245&lt;TODAY(),"Overdue",IF($AD245-TODAY()&lt;=90,"Due within 90 days","OK")))</f>
        <v/>
      </c>
      <c r="AF245" s="19">
        <f>IF($A245="","",IF(OR($T245="",$U245=""),"Incomplete",IF(OR($T245="No",$U245="Not enrolled"),"Review","OK")))</f>
        <v/>
      </c>
    </row>
    <row r="246">
      <c r="M246" s="16" t="n"/>
      <c r="N246" s="17" t="n"/>
      <c r="Q246" s="16" t="n"/>
      <c r="Z246" s="16" t="n"/>
      <c r="AB246" s="18">
        <f>IF($M246="","",ROUND(YEARFRAC($M246,TODAY()),1))</f>
        <v/>
      </c>
      <c r="AC246" s="19">
        <f>IF($Q246="","",IF($Q246&lt;TODAY(),"Expired",IF($Q246-TODAY()&lt;=90,"Expires within 90 days","In warranty")))</f>
        <v/>
      </c>
      <c r="AD246" s="20">
        <f>IF(OR($M246="",$C246=""),"",IFERROR(EDATE($M246,VALUE(INDEX(Lists!$B$2:$B$11,MATCH($C246,Lists!$A$2:$A$11,0)))),""))</f>
        <v/>
      </c>
      <c r="AE246" s="19">
        <f>IF($AD246="","",IF($AD246&lt;TODAY(),"Overdue",IF($AD246-TODAY()&lt;=90,"Due within 90 days","OK")))</f>
        <v/>
      </c>
      <c r="AF246" s="19">
        <f>IF($A246="","",IF(OR($T246="",$U246=""),"Incomplete",IF(OR($T246="No",$U246="Not enrolled"),"Review","OK")))</f>
        <v/>
      </c>
    </row>
    <row r="247">
      <c r="M247" s="16" t="n"/>
      <c r="N247" s="17" t="n"/>
      <c r="Q247" s="16" t="n"/>
      <c r="Z247" s="16" t="n"/>
      <c r="AB247" s="18">
        <f>IF($M247="","",ROUND(YEARFRAC($M247,TODAY()),1))</f>
        <v/>
      </c>
      <c r="AC247" s="19">
        <f>IF($Q247="","",IF($Q247&lt;TODAY(),"Expired",IF($Q247-TODAY()&lt;=90,"Expires within 90 days","In warranty")))</f>
        <v/>
      </c>
      <c r="AD247" s="20">
        <f>IF(OR($M247="",$C247=""),"",IFERROR(EDATE($M247,VALUE(INDEX(Lists!$B$2:$B$11,MATCH($C247,Lists!$A$2:$A$11,0)))),""))</f>
        <v/>
      </c>
      <c r="AE247" s="19">
        <f>IF($AD247="","",IF($AD247&lt;TODAY(),"Overdue",IF($AD247-TODAY()&lt;=90,"Due within 90 days","OK")))</f>
        <v/>
      </c>
      <c r="AF247" s="19">
        <f>IF($A247="","",IF(OR($T247="",$U247=""),"Incomplete",IF(OR($T247="No",$U247="Not enrolled"),"Review","OK")))</f>
        <v/>
      </c>
    </row>
    <row r="248">
      <c r="M248" s="16" t="n"/>
      <c r="N248" s="17" t="n"/>
      <c r="Q248" s="16" t="n"/>
      <c r="Z248" s="16" t="n"/>
      <c r="AB248" s="18">
        <f>IF($M248="","",ROUND(YEARFRAC($M248,TODAY()),1))</f>
        <v/>
      </c>
      <c r="AC248" s="19">
        <f>IF($Q248="","",IF($Q248&lt;TODAY(),"Expired",IF($Q248-TODAY()&lt;=90,"Expires within 90 days","In warranty")))</f>
        <v/>
      </c>
      <c r="AD248" s="20">
        <f>IF(OR($M248="",$C248=""),"",IFERROR(EDATE($M248,VALUE(INDEX(Lists!$B$2:$B$11,MATCH($C248,Lists!$A$2:$A$11,0)))),""))</f>
        <v/>
      </c>
      <c r="AE248" s="19">
        <f>IF($AD248="","",IF($AD248&lt;TODAY(),"Overdue",IF($AD248-TODAY()&lt;=90,"Due within 90 days","OK")))</f>
        <v/>
      </c>
      <c r="AF248" s="19">
        <f>IF($A248="","",IF(OR($T248="",$U248=""),"Incomplete",IF(OR($T248="No",$U248="Not enrolled"),"Review","OK")))</f>
        <v/>
      </c>
    </row>
    <row r="249">
      <c r="M249" s="16" t="n"/>
      <c r="N249" s="17" t="n"/>
      <c r="Q249" s="16" t="n"/>
      <c r="Z249" s="16" t="n"/>
      <c r="AB249" s="18">
        <f>IF($M249="","",ROUND(YEARFRAC($M249,TODAY()),1))</f>
        <v/>
      </c>
      <c r="AC249" s="19">
        <f>IF($Q249="","",IF($Q249&lt;TODAY(),"Expired",IF($Q249-TODAY()&lt;=90,"Expires within 90 days","In warranty")))</f>
        <v/>
      </c>
      <c r="AD249" s="20">
        <f>IF(OR($M249="",$C249=""),"",IFERROR(EDATE($M249,VALUE(INDEX(Lists!$B$2:$B$11,MATCH($C249,Lists!$A$2:$A$11,0)))),""))</f>
        <v/>
      </c>
      <c r="AE249" s="19">
        <f>IF($AD249="","",IF($AD249&lt;TODAY(),"Overdue",IF($AD249-TODAY()&lt;=90,"Due within 90 days","OK")))</f>
        <v/>
      </c>
      <c r="AF249" s="19">
        <f>IF($A249="","",IF(OR($T249="",$U249=""),"Incomplete",IF(OR($T249="No",$U249="Not enrolled"),"Review","OK")))</f>
        <v/>
      </c>
    </row>
    <row r="250">
      <c r="M250" s="16" t="n"/>
      <c r="N250" s="17" t="n"/>
      <c r="Q250" s="16" t="n"/>
      <c r="Z250" s="16" t="n"/>
      <c r="AB250" s="18">
        <f>IF($M250="","",ROUND(YEARFRAC($M250,TODAY()),1))</f>
        <v/>
      </c>
      <c r="AC250" s="19">
        <f>IF($Q250="","",IF($Q250&lt;TODAY(),"Expired",IF($Q250-TODAY()&lt;=90,"Expires within 90 days","In warranty")))</f>
        <v/>
      </c>
      <c r="AD250" s="20">
        <f>IF(OR($M250="",$C250=""),"",IFERROR(EDATE($M250,VALUE(INDEX(Lists!$B$2:$B$11,MATCH($C250,Lists!$A$2:$A$11,0)))),""))</f>
        <v/>
      </c>
      <c r="AE250" s="19">
        <f>IF($AD250="","",IF($AD250&lt;TODAY(),"Overdue",IF($AD250-TODAY()&lt;=90,"Due within 90 days","OK")))</f>
        <v/>
      </c>
      <c r="AF250" s="19">
        <f>IF($A250="","",IF(OR($T250="",$U250=""),"Incomplete",IF(OR($T250="No",$U250="Not enrolled"),"Review","OK")))</f>
        <v/>
      </c>
    </row>
    <row r="251">
      <c r="M251" s="16" t="n"/>
      <c r="N251" s="17" t="n"/>
      <c r="Q251" s="16" t="n"/>
      <c r="Z251" s="16" t="n"/>
      <c r="AB251" s="18">
        <f>IF($M251="","",ROUND(YEARFRAC($M251,TODAY()),1))</f>
        <v/>
      </c>
      <c r="AC251" s="19">
        <f>IF($Q251="","",IF($Q251&lt;TODAY(),"Expired",IF($Q251-TODAY()&lt;=90,"Expires within 90 days","In warranty")))</f>
        <v/>
      </c>
      <c r="AD251" s="20">
        <f>IF(OR($M251="",$C251=""),"",IFERROR(EDATE($M251,VALUE(INDEX(Lists!$B$2:$B$11,MATCH($C251,Lists!$A$2:$A$11,0)))),""))</f>
        <v/>
      </c>
      <c r="AE251" s="19">
        <f>IF($AD251="","",IF($AD251&lt;TODAY(),"Overdue",IF($AD251-TODAY()&lt;=90,"Due within 90 days","OK")))</f>
        <v/>
      </c>
      <c r="AF251" s="19">
        <f>IF($A251="","",IF(OR($T251="",$U251=""),"Incomplete",IF(OR($T251="No",$U251="Not enrolled"),"Review","OK")))</f>
        <v/>
      </c>
    </row>
    <row r="252">
      <c r="M252" s="16" t="n"/>
      <c r="N252" s="17" t="n"/>
      <c r="Q252" s="16" t="n"/>
      <c r="Z252" s="16" t="n"/>
      <c r="AB252" s="18">
        <f>IF($M252="","",ROUND(YEARFRAC($M252,TODAY()),1))</f>
        <v/>
      </c>
      <c r="AC252" s="19">
        <f>IF($Q252="","",IF($Q252&lt;TODAY(),"Expired",IF($Q252-TODAY()&lt;=90,"Expires within 90 days","In warranty")))</f>
        <v/>
      </c>
      <c r="AD252" s="20">
        <f>IF(OR($M252="",$C252=""),"",IFERROR(EDATE($M252,VALUE(INDEX(Lists!$B$2:$B$11,MATCH($C252,Lists!$A$2:$A$11,0)))),""))</f>
        <v/>
      </c>
      <c r="AE252" s="19">
        <f>IF($AD252="","",IF($AD252&lt;TODAY(),"Overdue",IF($AD252-TODAY()&lt;=90,"Due within 90 days","OK")))</f>
        <v/>
      </c>
      <c r="AF252" s="19">
        <f>IF($A252="","",IF(OR($T252="",$U252=""),"Incomplete",IF(OR($T252="No",$U252="Not enrolled"),"Review","OK")))</f>
        <v/>
      </c>
    </row>
    <row r="253">
      <c r="M253" s="16" t="n"/>
      <c r="N253" s="17" t="n"/>
      <c r="Q253" s="16" t="n"/>
      <c r="Z253" s="16" t="n"/>
      <c r="AB253" s="18">
        <f>IF($M253="","",ROUND(YEARFRAC($M253,TODAY()),1))</f>
        <v/>
      </c>
      <c r="AC253" s="19">
        <f>IF($Q253="","",IF($Q253&lt;TODAY(),"Expired",IF($Q253-TODAY()&lt;=90,"Expires within 90 days","In warranty")))</f>
        <v/>
      </c>
      <c r="AD253" s="20">
        <f>IF(OR($M253="",$C253=""),"",IFERROR(EDATE($M253,VALUE(INDEX(Lists!$B$2:$B$11,MATCH($C253,Lists!$A$2:$A$11,0)))),""))</f>
        <v/>
      </c>
      <c r="AE253" s="19">
        <f>IF($AD253="","",IF($AD253&lt;TODAY(),"Overdue",IF($AD253-TODAY()&lt;=90,"Due within 90 days","OK")))</f>
        <v/>
      </c>
      <c r="AF253" s="19">
        <f>IF($A253="","",IF(OR($T253="",$U253=""),"Incomplete",IF(OR($T253="No",$U253="Not enrolled"),"Review","OK")))</f>
        <v/>
      </c>
    </row>
    <row r="254">
      <c r="M254" s="16" t="n"/>
      <c r="N254" s="17" t="n"/>
      <c r="Q254" s="16" t="n"/>
      <c r="Z254" s="16" t="n"/>
      <c r="AB254" s="18">
        <f>IF($M254="","",ROUND(YEARFRAC($M254,TODAY()),1))</f>
        <v/>
      </c>
      <c r="AC254" s="19">
        <f>IF($Q254="","",IF($Q254&lt;TODAY(),"Expired",IF($Q254-TODAY()&lt;=90,"Expires within 90 days","In warranty")))</f>
        <v/>
      </c>
      <c r="AD254" s="20">
        <f>IF(OR($M254="",$C254=""),"",IFERROR(EDATE($M254,VALUE(INDEX(Lists!$B$2:$B$11,MATCH($C254,Lists!$A$2:$A$11,0)))),""))</f>
        <v/>
      </c>
      <c r="AE254" s="19">
        <f>IF($AD254="","",IF($AD254&lt;TODAY(),"Overdue",IF($AD254-TODAY()&lt;=90,"Due within 90 days","OK")))</f>
        <v/>
      </c>
      <c r="AF254" s="19">
        <f>IF($A254="","",IF(OR($T254="",$U254=""),"Incomplete",IF(OR($T254="No",$U254="Not enrolled"),"Review","OK")))</f>
        <v/>
      </c>
    </row>
    <row r="255">
      <c r="M255" s="16" t="n"/>
      <c r="N255" s="17" t="n"/>
      <c r="Q255" s="16" t="n"/>
      <c r="Z255" s="16" t="n"/>
      <c r="AB255" s="18">
        <f>IF($M255="","",ROUND(YEARFRAC($M255,TODAY()),1))</f>
        <v/>
      </c>
      <c r="AC255" s="19">
        <f>IF($Q255="","",IF($Q255&lt;TODAY(),"Expired",IF($Q255-TODAY()&lt;=90,"Expires within 90 days","In warranty")))</f>
        <v/>
      </c>
      <c r="AD255" s="20">
        <f>IF(OR($M255="",$C255=""),"",IFERROR(EDATE($M255,VALUE(INDEX(Lists!$B$2:$B$11,MATCH($C255,Lists!$A$2:$A$11,0)))),""))</f>
        <v/>
      </c>
      <c r="AE255" s="19">
        <f>IF($AD255="","",IF($AD255&lt;TODAY(),"Overdue",IF($AD255-TODAY()&lt;=90,"Due within 90 days","OK")))</f>
        <v/>
      </c>
      <c r="AF255" s="19">
        <f>IF($A255="","",IF(OR($T255="",$U255=""),"Incomplete",IF(OR($T255="No",$U255="Not enrolled"),"Review","OK")))</f>
        <v/>
      </c>
    </row>
    <row r="256">
      <c r="M256" s="16" t="n"/>
      <c r="N256" s="17" t="n"/>
      <c r="Q256" s="16" t="n"/>
      <c r="Z256" s="16" t="n"/>
      <c r="AB256" s="18">
        <f>IF($M256="","",ROUND(YEARFRAC($M256,TODAY()),1))</f>
        <v/>
      </c>
      <c r="AC256" s="19">
        <f>IF($Q256="","",IF($Q256&lt;TODAY(),"Expired",IF($Q256-TODAY()&lt;=90,"Expires within 90 days","In warranty")))</f>
        <v/>
      </c>
      <c r="AD256" s="20">
        <f>IF(OR($M256="",$C256=""),"",IFERROR(EDATE($M256,VALUE(INDEX(Lists!$B$2:$B$11,MATCH($C256,Lists!$A$2:$A$11,0)))),""))</f>
        <v/>
      </c>
      <c r="AE256" s="19">
        <f>IF($AD256="","",IF($AD256&lt;TODAY(),"Overdue",IF($AD256-TODAY()&lt;=90,"Due within 90 days","OK")))</f>
        <v/>
      </c>
      <c r="AF256" s="19">
        <f>IF($A256="","",IF(OR($T256="",$U256=""),"Incomplete",IF(OR($T256="No",$U256="Not enrolled"),"Review","OK")))</f>
        <v/>
      </c>
    </row>
    <row r="257">
      <c r="M257" s="16" t="n"/>
      <c r="N257" s="17" t="n"/>
      <c r="Q257" s="16" t="n"/>
      <c r="Z257" s="16" t="n"/>
      <c r="AB257" s="18">
        <f>IF($M257="","",ROUND(YEARFRAC($M257,TODAY()),1))</f>
        <v/>
      </c>
      <c r="AC257" s="19">
        <f>IF($Q257="","",IF($Q257&lt;TODAY(),"Expired",IF($Q257-TODAY()&lt;=90,"Expires within 90 days","In warranty")))</f>
        <v/>
      </c>
      <c r="AD257" s="20">
        <f>IF(OR($M257="",$C257=""),"",IFERROR(EDATE($M257,VALUE(INDEX(Lists!$B$2:$B$11,MATCH($C257,Lists!$A$2:$A$11,0)))),""))</f>
        <v/>
      </c>
      <c r="AE257" s="19">
        <f>IF($AD257="","",IF($AD257&lt;TODAY(),"Overdue",IF($AD257-TODAY()&lt;=90,"Due within 90 days","OK")))</f>
        <v/>
      </c>
      <c r="AF257" s="19">
        <f>IF($A257="","",IF(OR($T257="",$U257=""),"Incomplete",IF(OR($T257="No",$U257="Not enrolled"),"Review","OK")))</f>
        <v/>
      </c>
    </row>
    <row r="258">
      <c r="M258" s="16" t="n"/>
      <c r="N258" s="17" t="n"/>
      <c r="Q258" s="16" t="n"/>
      <c r="Z258" s="16" t="n"/>
      <c r="AB258" s="18">
        <f>IF($M258="","",ROUND(YEARFRAC($M258,TODAY()),1))</f>
        <v/>
      </c>
      <c r="AC258" s="19">
        <f>IF($Q258="","",IF($Q258&lt;TODAY(),"Expired",IF($Q258-TODAY()&lt;=90,"Expires within 90 days","In warranty")))</f>
        <v/>
      </c>
      <c r="AD258" s="20">
        <f>IF(OR($M258="",$C258=""),"",IFERROR(EDATE($M258,VALUE(INDEX(Lists!$B$2:$B$11,MATCH($C258,Lists!$A$2:$A$11,0)))),""))</f>
        <v/>
      </c>
      <c r="AE258" s="19">
        <f>IF($AD258="","",IF($AD258&lt;TODAY(),"Overdue",IF($AD258-TODAY()&lt;=90,"Due within 90 days","OK")))</f>
        <v/>
      </c>
      <c r="AF258" s="19">
        <f>IF($A258="","",IF(OR($T258="",$U258=""),"Incomplete",IF(OR($T258="No",$U258="Not enrolled"),"Review","OK")))</f>
        <v/>
      </c>
    </row>
    <row r="259">
      <c r="M259" s="16" t="n"/>
      <c r="N259" s="17" t="n"/>
      <c r="Q259" s="16" t="n"/>
      <c r="Z259" s="16" t="n"/>
      <c r="AB259" s="18">
        <f>IF($M259="","",ROUND(YEARFRAC($M259,TODAY()),1))</f>
        <v/>
      </c>
      <c r="AC259" s="19">
        <f>IF($Q259="","",IF($Q259&lt;TODAY(),"Expired",IF($Q259-TODAY()&lt;=90,"Expires within 90 days","In warranty")))</f>
        <v/>
      </c>
      <c r="AD259" s="20">
        <f>IF(OR($M259="",$C259=""),"",IFERROR(EDATE($M259,VALUE(INDEX(Lists!$B$2:$B$11,MATCH($C259,Lists!$A$2:$A$11,0)))),""))</f>
        <v/>
      </c>
      <c r="AE259" s="19">
        <f>IF($AD259="","",IF($AD259&lt;TODAY(),"Overdue",IF($AD259-TODAY()&lt;=90,"Due within 90 days","OK")))</f>
        <v/>
      </c>
      <c r="AF259" s="19">
        <f>IF($A259="","",IF(OR($T259="",$U259=""),"Incomplete",IF(OR($T259="No",$U259="Not enrolled"),"Review","OK")))</f>
        <v/>
      </c>
    </row>
    <row r="260">
      <c r="M260" s="16" t="n"/>
      <c r="N260" s="17" t="n"/>
      <c r="Q260" s="16" t="n"/>
      <c r="Z260" s="16" t="n"/>
      <c r="AB260" s="18">
        <f>IF($M260="","",ROUND(YEARFRAC($M260,TODAY()),1))</f>
        <v/>
      </c>
      <c r="AC260" s="19">
        <f>IF($Q260="","",IF($Q260&lt;TODAY(),"Expired",IF($Q260-TODAY()&lt;=90,"Expires within 90 days","In warranty")))</f>
        <v/>
      </c>
      <c r="AD260" s="20">
        <f>IF(OR($M260="",$C260=""),"",IFERROR(EDATE($M260,VALUE(INDEX(Lists!$B$2:$B$11,MATCH($C260,Lists!$A$2:$A$11,0)))),""))</f>
        <v/>
      </c>
      <c r="AE260" s="19">
        <f>IF($AD260="","",IF($AD260&lt;TODAY(),"Overdue",IF($AD260-TODAY()&lt;=90,"Due within 90 days","OK")))</f>
        <v/>
      </c>
      <c r="AF260" s="19">
        <f>IF($A260="","",IF(OR($T260="",$U260=""),"Incomplete",IF(OR($T260="No",$U260="Not enrolled"),"Review","OK")))</f>
        <v/>
      </c>
    </row>
    <row r="261">
      <c r="M261" s="16" t="n"/>
      <c r="N261" s="17" t="n"/>
      <c r="Q261" s="16" t="n"/>
      <c r="Z261" s="16" t="n"/>
      <c r="AB261" s="18">
        <f>IF($M261="","",ROUND(YEARFRAC($M261,TODAY()),1))</f>
        <v/>
      </c>
      <c r="AC261" s="19">
        <f>IF($Q261="","",IF($Q261&lt;TODAY(),"Expired",IF($Q261-TODAY()&lt;=90,"Expires within 90 days","In warranty")))</f>
        <v/>
      </c>
      <c r="AD261" s="20">
        <f>IF(OR($M261="",$C261=""),"",IFERROR(EDATE($M261,VALUE(INDEX(Lists!$B$2:$B$11,MATCH($C261,Lists!$A$2:$A$11,0)))),""))</f>
        <v/>
      </c>
      <c r="AE261" s="19">
        <f>IF($AD261="","",IF($AD261&lt;TODAY(),"Overdue",IF($AD261-TODAY()&lt;=90,"Due within 90 days","OK")))</f>
        <v/>
      </c>
      <c r="AF261" s="19">
        <f>IF($A261="","",IF(OR($T261="",$U261=""),"Incomplete",IF(OR($T261="No",$U261="Not enrolled"),"Review","OK")))</f>
        <v/>
      </c>
    </row>
    <row r="262">
      <c r="M262" s="16" t="n"/>
      <c r="N262" s="17" t="n"/>
      <c r="Q262" s="16" t="n"/>
      <c r="Z262" s="16" t="n"/>
      <c r="AB262" s="18">
        <f>IF($M262="","",ROUND(YEARFRAC($M262,TODAY()),1))</f>
        <v/>
      </c>
      <c r="AC262" s="19">
        <f>IF($Q262="","",IF($Q262&lt;TODAY(),"Expired",IF($Q262-TODAY()&lt;=90,"Expires within 90 days","In warranty")))</f>
        <v/>
      </c>
      <c r="AD262" s="20">
        <f>IF(OR($M262="",$C262=""),"",IFERROR(EDATE($M262,VALUE(INDEX(Lists!$B$2:$B$11,MATCH($C262,Lists!$A$2:$A$11,0)))),""))</f>
        <v/>
      </c>
      <c r="AE262" s="19">
        <f>IF($AD262="","",IF($AD262&lt;TODAY(),"Overdue",IF($AD262-TODAY()&lt;=90,"Due within 90 days","OK")))</f>
        <v/>
      </c>
      <c r="AF262" s="19">
        <f>IF($A262="","",IF(OR($T262="",$U262=""),"Incomplete",IF(OR($T262="No",$U262="Not enrolled"),"Review","OK")))</f>
        <v/>
      </c>
    </row>
    <row r="263">
      <c r="M263" s="16" t="n"/>
      <c r="N263" s="17" t="n"/>
      <c r="Q263" s="16" t="n"/>
      <c r="Z263" s="16" t="n"/>
      <c r="AB263" s="18">
        <f>IF($M263="","",ROUND(YEARFRAC($M263,TODAY()),1))</f>
        <v/>
      </c>
      <c r="AC263" s="19">
        <f>IF($Q263="","",IF($Q263&lt;TODAY(),"Expired",IF($Q263-TODAY()&lt;=90,"Expires within 90 days","In warranty")))</f>
        <v/>
      </c>
      <c r="AD263" s="20">
        <f>IF(OR($M263="",$C263=""),"",IFERROR(EDATE($M263,VALUE(INDEX(Lists!$B$2:$B$11,MATCH($C263,Lists!$A$2:$A$11,0)))),""))</f>
        <v/>
      </c>
      <c r="AE263" s="19">
        <f>IF($AD263="","",IF($AD263&lt;TODAY(),"Overdue",IF($AD263-TODAY()&lt;=90,"Due within 90 days","OK")))</f>
        <v/>
      </c>
      <c r="AF263" s="19">
        <f>IF($A263="","",IF(OR($T263="",$U263=""),"Incomplete",IF(OR($T263="No",$U263="Not enrolled"),"Review","OK")))</f>
        <v/>
      </c>
    </row>
    <row r="264">
      <c r="M264" s="16" t="n"/>
      <c r="N264" s="17" t="n"/>
      <c r="Q264" s="16" t="n"/>
      <c r="Z264" s="16" t="n"/>
      <c r="AB264" s="18">
        <f>IF($M264="","",ROUND(YEARFRAC($M264,TODAY()),1))</f>
        <v/>
      </c>
      <c r="AC264" s="19">
        <f>IF($Q264="","",IF($Q264&lt;TODAY(),"Expired",IF($Q264-TODAY()&lt;=90,"Expires within 90 days","In warranty")))</f>
        <v/>
      </c>
      <c r="AD264" s="20">
        <f>IF(OR($M264="",$C264=""),"",IFERROR(EDATE($M264,VALUE(INDEX(Lists!$B$2:$B$11,MATCH($C264,Lists!$A$2:$A$11,0)))),""))</f>
        <v/>
      </c>
      <c r="AE264" s="19">
        <f>IF($AD264="","",IF($AD264&lt;TODAY(),"Overdue",IF($AD264-TODAY()&lt;=90,"Due within 90 days","OK")))</f>
        <v/>
      </c>
      <c r="AF264" s="19">
        <f>IF($A264="","",IF(OR($T264="",$U264=""),"Incomplete",IF(OR($T264="No",$U264="Not enrolled"),"Review","OK")))</f>
        <v/>
      </c>
    </row>
    <row r="265">
      <c r="M265" s="16" t="n"/>
      <c r="N265" s="17" t="n"/>
      <c r="Q265" s="16" t="n"/>
      <c r="Z265" s="16" t="n"/>
      <c r="AB265" s="18">
        <f>IF($M265="","",ROUND(YEARFRAC($M265,TODAY()),1))</f>
        <v/>
      </c>
      <c r="AC265" s="19">
        <f>IF($Q265="","",IF($Q265&lt;TODAY(),"Expired",IF($Q265-TODAY()&lt;=90,"Expires within 90 days","In warranty")))</f>
        <v/>
      </c>
      <c r="AD265" s="20">
        <f>IF(OR($M265="",$C265=""),"",IFERROR(EDATE($M265,VALUE(INDEX(Lists!$B$2:$B$11,MATCH($C265,Lists!$A$2:$A$11,0)))),""))</f>
        <v/>
      </c>
      <c r="AE265" s="19">
        <f>IF($AD265="","",IF($AD265&lt;TODAY(),"Overdue",IF($AD265-TODAY()&lt;=90,"Due within 90 days","OK")))</f>
        <v/>
      </c>
      <c r="AF265" s="19">
        <f>IF($A265="","",IF(OR($T265="",$U265=""),"Incomplete",IF(OR($T265="No",$U265="Not enrolled"),"Review","OK")))</f>
        <v/>
      </c>
    </row>
    <row r="266">
      <c r="M266" s="16" t="n"/>
      <c r="N266" s="17" t="n"/>
      <c r="Q266" s="16" t="n"/>
      <c r="Z266" s="16" t="n"/>
      <c r="AB266" s="18">
        <f>IF($M266="","",ROUND(YEARFRAC($M266,TODAY()),1))</f>
        <v/>
      </c>
      <c r="AC266" s="19">
        <f>IF($Q266="","",IF($Q266&lt;TODAY(),"Expired",IF($Q266-TODAY()&lt;=90,"Expires within 90 days","In warranty")))</f>
        <v/>
      </c>
      <c r="AD266" s="20">
        <f>IF(OR($M266="",$C266=""),"",IFERROR(EDATE($M266,VALUE(INDEX(Lists!$B$2:$B$11,MATCH($C266,Lists!$A$2:$A$11,0)))),""))</f>
        <v/>
      </c>
      <c r="AE266" s="19">
        <f>IF($AD266="","",IF($AD266&lt;TODAY(),"Overdue",IF($AD266-TODAY()&lt;=90,"Due within 90 days","OK")))</f>
        <v/>
      </c>
      <c r="AF266" s="19">
        <f>IF($A266="","",IF(OR($T266="",$U266=""),"Incomplete",IF(OR($T266="No",$U266="Not enrolled"),"Review","OK")))</f>
        <v/>
      </c>
    </row>
    <row r="267">
      <c r="M267" s="16" t="n"/>
      <c r="N267" s="17" t="n"/>
      <c r="Q267" s="16" t="n"/>
      <c r="Z267" s="16" t="n"/>
      <c r="AB267" s="18">
        <f>IF($M267="","",ROUND(YEARFRAC($M267,TODAY()),1))</f>
        <v/>
      </c>
      <c r="AC267" s="19">
        <f>IF($Q267="","",IF($Q267&lt;TODAY(),"Expired",IF($Q267-TODAY()&lt;=90,"Expires within 90 days","In warranty")))</f>
        <v/>
      </c>
      <c r="AD267" s="20">
        <f>IF(OR($M267="",$C267=""),"",IFERROR(EDATE($M267,VALUE(INDEX(Lists!$B$2:$B$11,MATCH($C267,Lists!$A$2:$A$11,0)))),""))</f>
        <v/>
      </c>
      <c r="AE267" s="19">
        <f>IF($AD267="","",IF($AD267&lt;TODAY(),"Overdue",IF($AD267-TODAY()&lt;=90,"Due within 90 days","OK")))</f>
        <v/>
      </c>
      <c r="AF267" s="19">
        <f>IF($A267="","",IF(OR($T267="",$U267=""),"Incomplete",IF(OR($T267="No",$U267="Not enrolled"),"Review","OK")))</f>
        <v/>
      </c>
    </row>
    <row r="268">
      <c r="M268" s="16" t="n"/>
      <c r="N268" s="17" t="n"/>
      <c r="Q268" s="16" t="n"/>
      <c r="Z268" s="16" t="n"/>
      <c r="AB268" s="18">
        <f>IF($M268="","",ROUND(YEARFRAC($M268,TODAY()),1))</f>
        <v/>
      </c>
      <c r="AC268" s="19">
        <f>IF($Q268="","",IF($Q268&lt;TODAY(),"Expired",IF($Q268-TODAY()&lt;=90,"Expires within 90 days","In warranty")))</f>
        <v/>
      </c>
      <c r="AD268" s="20">
        <f>IF(OR($M268="",$C268=""),"",IFERROR(EDATE($M268,VALUE(INDEX(Lists!$B$2:$B$11,MATCH($C268,Lists!$A$2:$A$11,0)))),""))</f>
        <v/>
      </c>
      <c r="AE268" s="19">
        <f>IF($AD268="","",IF($AD268&lt;TODAY(),"Overdue",IF($AD268-TODAY()&lt;=90,"Due within 90 days","OK")))</f>
        <v/>
      </c>
      <c r="AF268" s="19">
        <f>IF($A268="","",IF(OR($T268="",$U268=""),"Incomplete",IF(OR($T268="No",$U268="Not enrolled"),"Review","OK")))</f>
        <v/>
      </c>
    </row>
    <row r="269">
      <c r="M269" s="16" t="n"/>
      <c r="N269" s="17" t="n"/>
      <c r="Q269" s="16" t="n"/>
      <c r="Z269" s="16" t="n"/>
      <c r="AB269" s="18">
        <f>IF($M269="","",ROUND(YEARFRAC($M269,TODAY()),1))</f>
        <v/>
      </c>
      <c r="AC269" s="19">
        <f>IF($Q269="","",IF($Q269&lt;TODAY(),"Expired",IF($Q269-TODAY()&lt;=90,"Expires within 90 days","In warranty")))</f>
        <v/>
      </c>
      <c r="AD269" s="20">
        <f>IF(OR($M269="",$C269=""),"",IFERROR(EDATE($M269,VALUE(INDEX(Lists!$B$2:$B$11,MATCH($C269,Lists!$A$2:$A$11,0)))),""))</f>
        <v/>
      </c>
      <c r="AE269" s="19">
        <f>IF($AD269="","",IF($AD269&lt;TODAY(),"Overdue",IF($AD269-TODAY()&lt;=90,"Due within 90 days","OK")))</f>
        <v/>
      </c>
      <c r="AF269" s="19">
        <f>IF($A269="","",IF(OR($T269="",$U269=""),"Incomplete",IF(OR($T269="No",$U269="Not enrolled"),"Review","OK")))</f>
        <v/>
      </c>
    </row>
    <row r="270">
      <c r="M270" s="16" t="n"/>
      <c r="N270" s="17" t="n"/>
      <c r="Q270" s="16" t="n"/>
      <c r="Z270" s="16" t="n"/>
      <c r="AB270" s="18">
        <f>IF($M270="","",ROUND(YEARFRAC($M270,TODAY()),1))</f>
        <v/>
      </c>
      <c r="AC270" s="19">
        <f>IF($Q270="","",IF($Q270&lt;TODAY(),"Expired",IF($Q270-TODAY()&lt;=90,"Expires within 90 days","In warranty")))</f>
        <v/>
      </c>
      <c r="AD270" s="20">
        <f>IF(OR($M270="",$C270=""),"",IFERROR(EDATE($M270,VALUE(INDEX(Lists!$B$2:$B$11,MATCH($C270,Lists!$A$2:$A$11,0)))),""))</f>
        <v/>
      </c>
      <c r="AE270" s="19">
        <f>IF($AD270="","",IF($AD270&lt;TODAY(),"Overdue",IF($AD270-TODAY()&lt;=90,"Due within 90 days","OK")))</f>
        <v/>
      </c>
      <c r="AF270" s="19">
        <f>IF($A270="","",IF(OR($T270="",$U270=""),"Incomplete",IF(OR($T270="No",$U270="Not enrolled"),"Review","OK")))</f>
        <v/>
      </c>
    </row>
    <row r="271">
      <c r="M271" s="16" t="n"/>
      <c r="N271" s="17" t="n"/>
      <c r="Q271" s="16" t="n"/>
      <c r="Z271" s="16" t="n"/>
      <c r="AB271" s="18">
        <f>IF($M271="","",ROUND(YEARFRAC($M271,TODAY()),1))</f>
        <v/>
      </c>
      <c r="AC271" s="19">
        <f>IF($Q271="","",IF($Q271&lt;TODAY(),"Expired",IF($Q271-TODAY()&lt;=90,"Expires within 90 days","In warranty")))</f>
        <v/>
      </c>
      <c r="AD271" s="20">
        <f>IF(OR($M271="",$C271=""),"",IFERROR(EDATE($M271,VALUE(INDEX(Lists!$B$2:$B$11,MATCH($C271,Lists!$A$2:$A$11,0)))),""))</f>
        <v/>
      </c>
      <c r="AE271" s="19">
        <f>IF($AD271="","",IF($AD271&lt;TODAY(),"Overdue",IF($AD271-TODAY()&lt;=90,"Due within 90 days","OK")))</f>
        <v/>
      </c>
      <c r="AF271" s="19">
        <f>IF($A271="","",IF(OR($T271="",$U271=""),"Incomplete",IF(OR($T271="No",$U271="Not enrolled"),"Review","OK")))</f>
        <v/>
      </c>
    </row>
    <row r="272">
      <c r="M272" s="16" t="n"/>
      <c r="N272" s="17" t="n"/>
      <c r="Q272" s="16" t="n"/>
      <c r="Z272" s="16" t="n"/>
      <c r="AB272" s="18">
        <f>IF($M272="","",ROUND(YEARFRAC($M272,TODAY()),1))</f>
        <v/>
      </c>
      <c r="AC272" s="19">
        <f>IF($Q272="","",IF($Q272&lt;TODAY(),"Expired",IF($Q272-TODAY()&lt;=90,"Expires within 90 days","In warranty")))</f>
        <v/>
      </c>
      <c r="AD272" s="20">
        <f>IF(OR($M272="",$C272=""),"",IFERROR(EDATE($M272,VALUE(INDEX(Lists!$B$2:$B$11,MATCH($C272,Lists!$A$2:$A$11,0)))),""))</f>
        <v/>
      </c>
      <c r="AE272" s="19">
        <f>IF($AD272="","",IF($AD272&lt;TODAY(),"Overdue",IF($AD272-TODAY()&lt;=90,"Due within 90 days","OK")))</f>
        <v/>
      </c>
      <c r="AF272" s="19">
        <f>IF($A272="","",IF(OR($T272="",$U272=""),"Incomplete",IF(OR($T272="No",$U272="Not enrolled"),"Review","OK")))</f>
        <v/>
      </c>
    </row>
    <row r="273">
      <c r="M273" s="16" t="n"/>
      <c r="N273" s="17" t="n"/>
      <c r="Q273" s="16" t="n"/>
      <c r="Z273" s="16" t="n"/>
      <c r="AB273" s="18">
        <f>IF($M273="","",ROUND(YEARFRAC($M273,TODAY()),1))</f>
        <v/>
      </c>
      <c r="AC273" s="19">
        <f>IF($Q273="","",IF($Q273&lt;TODAY(),"Expired",IF($Q273-TODAY()&lt;=90,"Expires within 90 days","In warranty")))</f>
        <v/>
      </c>
      <c r="AD273" s="20">
        <f>IF(OR($M273="",$C273=""),"",IFERROR(EDATE($M273,VALUE(INDEX(Lists!$B$2:$B$11,MATCH($C273,Lists!$A$2:$A$11,0)))),""))</f>
        <v/>
      </c>
      <c r="AE273" s="19">
        <f>IF($AD273="","",IF($AD273&lt;TODAY(),"Overdue",IF($AD273-TODAY()&lt;=90,"Due within 90 days","OK")))</f>
        <v/>
      </c>
      <c r="AF273" s="19">
        <f>IF($A273="","",IF(OR($T273="",$U273=""),"Incomplete",IF(OR($T273="No",$U273="Not enrolled"),"Review","OK")))</f>
        <v/>
      </c>
    </row>
    <row r="274">
      <c r="M274" s="16" t="n"/>
      <c r="N274" s="17" t="n"/>
      <c r="Q274" s="16" t="n"/>
      <c r="Z274" s="16" t="n"/>
      <c r="AB274" s="18">
        <f>IF($M274="","",ROUND(YEARFRAC($M274,TODAY()),1))</f>
        <v/>
      </c>
      <c r="AC274" s="19">
        <f>IF($Q274="","",IF($Q274&lt;TODAY(),"Expired",IF($Q274-TODAY()&lt;=90,"Expires within 90 days","In warranty")))</f>
        <v/>
      </c>
      <c r="AD274" s="20">
        <f>IF(OR($M274="",$C274=""),"",IFERROR(EDATE($M274,VALUE(INDEX(Lists!$B$2:$B$11,MATCH($C274,Lists!$A$2:$A$11,0)))),""))</f>
        <v/>
      </c>
      <c r="AE274" s="19">
        <f>IF($AD274="","",IF($AD274&lt;TODAY(),"Overdue",IF($AD274-TODAY()&lt;=90,"Due within 90 days","OK")))</f>
        <v/>
      </c>
      <c r="AF274" s="19">
        <f>IF($A274="","",IF(OR($T274="",$U274=""),"Incomplete",IF(OR($T274="No",$U274="Not enrolled"),"Review","OK")))</f>
        <v/>
      </c>
    </row>
    <row r="275">
      <c r="M275" s="16" t="n"/>
      <c r="N275" s="17" t="n"/>
      <c r="Q275" s="16" t="n"/>
      <c r="Z275" s="16" t="n"/>
      <c r="AB275" s="18">
        <f>IF($M275="","",ROUND(YEARFRAC($M275,TODAY()),1))</f>
        <v/>
      </c>
      <c r="AC275" s="19">
        <f>IF($Q275="","",IF($Q275&lt;TODAY(),"Expired",IF($Q275-TODAY()&lt;=90,"Expires within 90 days","In warranty")))</f>
        <v/>
      </c>
      <c r="AD275" s="20">
        <f>IF(OR($M275="",$C275=""),"",IFERROR(EDATE($M275,VALUE(INDEX(Lists!$B$2:$B$11,MATCH($C275,Lists!$A$2:$A$11,0)))),""))</f>
        <v/>
      </c>
      <c r="AE275" s="19">
        <f>IF($AD275="","",IF($AD275&lt;TODAY(),"Overdue",IF($AD275-TODAY()&lt;=90,"Due within 90 days","OK")))</f>
        <v/>
      </c>
      <c r="AF275" s="19">
        <f>IF($A275="","",IF(OR($T275="",$U275=""),"Incomplete",IF(OR($T275="No",$U275="Not enrolled"),"Review","OK")))</f>
        <v/>
      </c>
    </row>
    <row r="276">
      <c r="M276" s="16" t="n"/>
      <c r="N276" s="17" t="n"/>
      <c r="Q276" s="16" t="n"/>
      <c r="Z276" s="16" t="n"/>
      <c r="AB276" s="18">
        <f>IF($M276="","",ROUND(YEARFRAC($M276,TODAY()),1))</f>
        <v/>
      </c>
      <c r="AC276" s="19">
        <f>IF($Q276="","",IF($Q276&lt;TODAY(),"Expired",IF($Q276-TODAY()&lt;=90,"Expires within 90 days","In warranty")))</f>
        <v/>
      </c>
      <c r="AD276" s="20">
        <f>IF(OR($M276="",$C276=""),"",IFERROR(EDATE($M276,VALUE(INDEX(Lists!$B$2:$B$11,MATCH($C276,Lists!$A$2:$A$11,0)))),""))</f>
        <v/>
      </c>
      <c r="AE276" s="19">
        <f>IF($AD276="","",IF($AD276&lt;TODAY(),"Overdue",IF($AD276-TODAY()&lt;=90,"Due within 90 days","OK")))</f>
        <v/>
      </c>
      <c r="AF276" s="19">
        <f>IF($A276="","",IF(OR($T276="",$U276=""),"Incomplete",IF(OR($T276="No",$U276="Not enrolled"),"Review","OK")))</f>
        <v/>
      </c>
    </row>
    <row r="277">
      <c r="M277" s="16" t="n"/>
      <c r="N277" s="17" t="n"/>
      <c r="Q277" s="16" t="n"/>
      <c r="Z277" s="16" t="n"/>
      <c r="AB277" s="18">
        <f>IF($M277="","",ROUND(YEARFRAC($M277,TODAY()),1))</f>
        <v/>
      </c>
      <c r="AC277" s="19">
        <f>IF($Q277="","",IF($Q277&lt;TODAY(),"Expired",IF($Q277-TODAY()&lt;=90,"Expires within 90 days","In warranty")))</f>
        <v/>
      </c>
      <c r="AD277" s="20">
        <f>IF(OR($M277="",$C277=""),"",IFERROR(EDATE($M277,VALUE(INDEX(Lists!$B$2:$B$11,MATCH($C277,Lists!$A$2:$A$11,0)))),""))</f>
        <v/>
      </c>
      <c r="AE277" s="19">
        <f>IF($AD277="","",IF($AD277&lt;TODAY(),"Overdue",IF($AD277-TODAY()&lt;=90,"Due within 90 days","OK")))</f>
        <v/>
      </c>
      <c r="AF277" s="19">
        <f>IF($A277="","",IF(OR($T277="",$U277=""),"Incomplete",IF(OR($T277="No",$U277="Not enrolled"),"Review","OK")))</f>
        <v/>
      </c>
    </row>
    <row r="278">
      <c r="M278" s="16" t="n"/>
      <c r="N278" s="17" t="n"/>
      <c r="Q278" s="16" t="n"/>
      <c r="Z278" s="16" t="n"/>
      <c r="AB278" s="18">
        <f>IF($M278="","",ROUND(YEARFRAC($M278,TODAY()),1))</f>
        <v/>
      </c>
      <c r="AC278" s="19">
        <f>IF($Q278="","",IF($Q278&lt;TODAY(),"Expired",IF($Q278-TODAY()&lt;=90,"Expires within 90 days","In warranty")))</f>
        <v/>
      </c>
      <c r="AD278" s="20">
        <f>IF(OR($M278="",$C278=""),"",IFERROR(EDATE($M278,VALUE(INDEX(Lists!$B$2:$B$11,MATCH($C278,Lists!$A$2:$A$11,0)))),""))</f>
        <v/>
      </c>
      <c r="AE278" s="19">
        <f>IF($AD278="","",IF($AD278&lt;TODAY(),"Overdue",IF($AD278-TODAY()&lt;=90,"Due within 90 days","OK")))</f>
        <v/>
      </c>
      <c r="AF278" s="19">
        <f>IF($A278="","",IF(OR($T278="",$U278=""),"Incomplete",IF(OR($T278="No",$U278="Not enrolled"),"Review","OK")))</f>
        <v/>
      </c>
    </row>
    <row r="279">
      <c r="M279" s="16" t="n"/>
      <c r="N279" s="17" t="n"/>
      <c r="Q279" s="16" t="n"/>
      <c r="Z279" s="16" t="n"/>
      <c r="AB279" s="18">
        <f>IF($M279="","",ROUND(YEARFRAC($M279,TODAY()),1))</f>
        <v/>
      </c>
      <c r="AC279" s="19">
        <f>IF($Q279="","",IF($Q279&lt;TODAY(),"Expired",IF($Q279-TODAY()&lt;=90,"Expires within 90 days","In warranty")))</f>
        <v/>
      </c>
      <c r="AD279" s="20">
        <f>IF(OR($M279="",$C279=""),"",IFERROR(EDATE($M279,VALUE(INDEX(Lists!$B$2:$B$11,MATCH($C279,Lists!$A$2:$A$11,0)))),""))</f>
        <v/>
      </c>
      <c r="AE279" s="19">
        <f>IF($AD279="","",IF($AD279&lt;TODAY(),"Overdue",IF($AD279-TODAY()&lt;=90,"Due within 90 days","OK")))</f>
        <v/>
      </c>
      <c r="AF279" s="19">
        <f>IF($A279="","",IF(OR($T279="",$U279=""),"Incomplete",IF(OR($T279="No",$U279="Not enrolled"),"Review","OK")))</f>
        <v/>
      </c>
    </row>
    <row r="280">
      <c r="M280" s="16" t="n"/>
      <c r="N280" s="17" t="n"/>
      <c r="Q280" s="16" t="n"/>
      <c r="Z280" s="16" t="n"/>
      <c r="AB280" s="18">
        <f>IF($M280="","",ROUND(YEARFRAC($M280,TODAY()),1))</f>
        <v/>
      </c>
      <c r="AC280" s="19">
        <f>IF($Q280="","",IF($Q280&lt;TODAY(),"Expired",IF($Q280-TODAY()&lt;=90,"Expires within 90 days","In warranty")))</f>
        <v/>
      </c>
      <c r="AD280" s="20">
        <f>IF(OR($M280="",$C280=""),"",IFERROR(EDATE($M280,VALUE(INDEX(Lists!$B$2:$B$11,MATCH($C280,Lists!$A$2:$A$11,0)))),""))</f>
        <v/>
      </c>
      <c r="AE280" s="19">
        <f>IF($AD280="","",IF($AD280&lt;TODAY(),"Overdue",IF($AD280-TODAY()&lt;=90,"Due within 90 days","OK")))</f>
        <v/>
      </c>
      <c r="AF280" s="19">
        <f>IF($A280="","",IF(OR($T280="",$U280=""),"Incomplete",IF(OR($T280="No",$U280="Not enrolled"),"Review","OK")))</f>
        <v/>
      </c>
    </row>
    <row r="281">
      <c r="M281" s="16" t="n"/>
      <c r="N281" s="17" t="n"/>
      <c r="Q281" s="16" t="n"/>
      <c r="Z281" s="16" t="n"/>
      <c r="AB281" s="18">
        <f>IF($M281="","",ROUND(YEARFRAC($M281,TODAY()),1))</f>
        <v/>
      </c>
      <c r="AC281" s="19">
        <f>IF($Q281="","",IF($Q281&lt;TODAY(),"Expired",IF($Q281-TODAY()&lt;=90,"Expires within 90 days","In warranty")))</f>
        <v/>
      </c>
      <c r="AD281" s="20">
        <f>IF(OR($M281="",$C281=""),"",IFERROR(EDATE($M281,VALUE(INDEX(Lists!$B$2:$B$11,MATCH($C281,Lists!$A$2:$A$11,0)))),""))</f>
        <v/>
      </c>
      <c r="AE281" s="19">
        <f>IF($AD281="","",IF($AD281&lt;TODAY(),"Overdue",IF($AD281-TODAY()&lt;=90,"Due within 90 days","OK")))</f>
        <v/>
      </c>
      <c r="AF281" s="19">
        <f>IF($A281="","",IF(OR($T281="",$U281=""),"Incomplete",IF(OR($T281="No",$U281="Not enrolled"),"Review","OK")))</f>
        <v/>
      </c>
    </row>
    <row r="282">
      <c r="M282" s="16" t="n"/>
      <c r="N282" s="17" t="n"/>
      <c r="Q282" s="16" t="n"/>
      <c r="Z282" s="16" t="n"/>
      <c r="AB282" s="18">
        <f>IF($M282="","",ROUND(YEARFRAC($M282,TODAY()),1))</f>
        <v/>
      </c>
      <c r="AC282" s="19">
        <f>IF($Q282="","",IF($Q282&lt;TODAY(),"Expired",IF($Q282-TODAY()&lt;=90,"Expires within 90 days","In warranty")))</f>
        <v/>
      </c>
      <c r="AD282" s="20">
        <f>IF(OR($M282="",$C282=""),"",IFERROR(EDATE($M282,VALUE(INDEX(Lists!$B$2:$B$11,MATCH($C282,Lists!$A$2:$A$11,0)))),""))</f>
        <v/>
      </c>
      <c r="AE282" s="19">
        <f>IF($AD282="","",IF($AD282&lt;TODAY(),"Overdue",IF($AD282-TODAY()&lt;=90,"Due within 90 days","OK")))</f>
        <v/>
      </c>
      <c r="AF282" s="19">
        <f>IF($A282="","",IF(OR($T282="",$U282=""),"Incomplete",IF(OR($T282="No",$U282="Not enrolled"),"Review","OK")))</f>
        <v/>
      </c>
    </row>
    <row r="283">
      <c r="M283" s="16" t="n"/>
      <c r="N283" s="17" t="n"/>
      <c r="Q283" s="16" t="n"/>
      <c r="Z283" s="16" t="n"/>
      <c r="AB283" s="18">
        <f>IF($M283="","",ROUND(YEARFRAC($M283,TODAY()),1))</f>
        <v/>
      </c>
      <c r="AC283" s="19">
        <f>IF($Q283="","",IF($Q283&lt;TODAY(),"Expired",IF($Q283-TODAY()&lt;=90,"Expires within 90 days","In warranty")))</f>
        <v/>
      </c>
      <c r="AD283" s="20">
        <f>IF(OR($M283="",$C283=""),"",IFERROR(EDATE($M283,VALUE(INDEX(Lists!$B$2:$B$11,MATCH($C283,Lists!$A$2:$A$11,0)))),""))</f>
        <v/>
      </c>
      <c r="AE283" s="19">
        <f>IF($AD283="","",IF($AD283&lt;TODAY(),"Overdue",IF($AD283-TODAY()&lt;=90,"Due within 90 days","OK")))</f>
        <v/>
      </c>
      <c r="AF283" s="19">
        <f>IF($A283="","",IF(OR($T283="",$U283=""),"Incomplete",IF(OR($T283="No",$U283="Not enrolled"),"Review","OK")))</f>
        <v/>
      </c>
    </row>
    <row r="284">
      <c r="M284" s="16" t="n"/>
      <c r="N284" s="17" t="n"/>
      <c r="Q284" s="16" t="n"/>
      <c r="Z284" s="16" t="n"/>
      <c r="AB284" s="18">
        <f>IF($M284="","",ROUND(YEARFRAC($M284,TODAY()),1))</f>
        <v/>
      </c>
      <c r="AC284" s="19">
        <f>IF($Q284="","",IF($Q284&lt;TODAY(),"Expired",IF($Q284-TODAY()&lt;=90,"Expires within 90 days","In warranty")))</f>
        <v/>
      </c>
      <c r="AD284" s="20">
        <f>IF(OR($M284="",$C284=""),"",IFERROR(EDATE($M284,VALUE(INDEX(Lists!$B$2:$B$11,MATCH($C284,Lists!$A$2:$A$11,0)))),""))</f>
        <v/>
      </c>
      <c r="AE284" s="19">
        <f>IF($AD284="","",IF($AD284&lt;TODAY(),"Overdue",IF($AD284-TODAY()&lt;=90,"Due within 90 days","OK")))</f>
        <v/>
      </c>
      <c r="AF284" s="19">
        <f>IF($A284="","",IF(OR($T284="",$U284=""),"Incomplete",IF(OR($T284="No",$U284="Not enrolled"),"Review","OK")))</f>
        <v/>
      </c>
    </row>
    <row r="285">
      <c r="M285" s="16" t="n"/>
      <c r="N285" s="17" t="n"/>
      <c r="Q285" s="16" t="n"/>
      <c r="Z285" s="16" t="n"/>
      <c r="AB285" s="18">
        <f>IF($M285="","",ROUND(YEARFRAC($M285,TODAY()),1))</f>
        <v/>
      </c>
      <c r="AC285" s="19">
        <f>IF($Q285="","",IF($Q285&lt;TODAY(),"Expired",IF($Q285-TODAY()&lt;=90,"Expires within 90 days","In warranty")))</f>
        <v/>
      </c>
      <c r="AD285" s="20">
        <f>IF(OR($M285="",$C285=""),"",IFERROR(EDATE($M285,VALUE(INDEX(Lists!$B$2:$B$11,MATCH($C285,Lists!$A$2:$A$11,0)))),""))</f>
        <v/>
      </c>
      <c r="AE285" s="19">
        <f>IF($AD285="","",IF($AD285&lt;TODAY(),"Overdue",IF($AD285-TODAY()&lt;=90,"Due within 90 days","OK")))</f>
        <v/>
      </c>
      <c r="AF285" s="19">
        <f>IF($A285="","",IF(OR($T285="",$U285=""),"Incomplete",IF(OR($T285="No",$U285="Not enrolled"),"Review","OK")))</f>
        <v/>
      </c>
    </row>
    <row r="286">
      <c r="M286" s="16" t="n"/>
      <c r="N286" s="17" t="n"/>
      <c r="Q286" s="16" t="n"/>
      <c r="Z286" s="16" t="n"/>
      <c r="AB286" s="18">
        <f>IF($M286="","",ROUND(YEARFRAC($M286,TODAY()),1))</f>
        <v/>
      </c>
      <c r="AC286" s="19">
        <f>IF($Q286="","",IF($Q286&lt;TODAY(),"Expired",IF($Q286-TODAY()&lt;=90,"Expires within 90 days","In warranty")))</f>
        <v/>
      </c>
      <c r="AD286" s="20">
        <f>IF(OR($M286="",$C286=""),"",IFERROR(EDATE($M286,VALUE(INDEX(Lists!$B$2:$B$11,MATCH($C286,Lists!$A$2:$A$11,0)))),""))</f>
        <v/>
      </c>
      <c r="AE286" s="19">
        <f>IF($AD286="","",IF($AD286&lt;TODAY(),"Overdue",IF($AD286-TODAY()&lt;=90,"Due within 90 days","OK")))</f>
        <v/>
      </c>
      <c r="AF286" s="19">
        <f>IF($A286="","",IF(OR($T286="",$U286=""),"Incomplete",IF(OR($T286="No",$U286="Not enrolled"),"Review","OK")))</f>
        <v/>
      </c>
    </row>
    <row r="287">
      <c r="M287" s="16" t="n"/>
      <c r="N287" s="17" t="n"/>
      <c r="Q287" s="16" t="n"/>
      <c r="Z287" s="16" t="n"/>
      <c r="AB287" s="18">
        <f>IF($M287="","",ROUND(YEARFRAC($M287,TODAY()),1))</f>
        <v/>
      </c>
      <c r="AC287" s="19">
        <f>IF($Q287="","",IF($Q287&lt;TODAY(),"Expired",IF($Q287-TODAY()&lt;=90,"Expires within 90 days","In warranty")))</f>
        <v/>
      </c>
      <c r="AD287" s="20">
        <f>IF(OR($M287="",$C287=""),"",IFERROR(EDATE($M287,VALUE(INDEX(Lists!$B$2:$B$11,MATCH($C287,Lists!$A$2:$A$11,0)))),""))</f>
        <v/>
      </c>
      <c r="AE287" s="19">
        <f>IF($AD287="","",IF($AD287&lt;TODAY(),"Overdue",IF($AD287-TODAY()&lt;=90,"Due within 90 days","OK")))</f>
        <v/>
      </c>
      <c r="AF287" s="19">
        <f>IF($A287="","",IF(OR($T287="",$U287=""),"Incomplete",IF(OR($T287="No",$U287="Not enrolled"),"Review","OK")))</f>
        <v/>
      </c>
    </row>
    <row r="288">
      <c r="M288" s="16" t="n"/>
      <c r="N288" s="17" t="n"/>
      <c r="Q288" s="16" t="n"/>
      <c r="Z288" s="16" t="n"/>
      <c r="AB288" s="18">
        <f>IF($M288="","",ROUND(YEARFRAC($M288,TODAY()),1))</f>
        <v/>
      </c>
      <c r="AC288" s="19">
        <f>IF($Q288="","",IF($Q288&lt;TODAY(),"Expired",IF($Q288-TODAY()&lt;=90,"Expires within 90 days","In warranty")))</f>
        <v/>
      </c>
      <c r="AD288" s="20">
        <f>IF(OR($M288="",$C288=""),"",IFERROR(EDATE($M288,VALUE(INDEX(Lists!$B$2:$B$11,MATCH($C288,Lists!$A$2:$A$11,0)))),""))</f>
        <v/>
      </c>
      <c r="AE288" s="19">
        <f>IF($AD288="","",IF($AD288&lt;TODAY(),"Overdue",IF($AD288-TODAY()&lt;=90,"Due within 90 days","OK")))</f>
        <v/>
      </c>
      <c r="AF288" s="19">
        <f>IF($A288="","",IF(OR($T288="",$U288=""),"Incomplete",IF(OR($T288="No",$U288="Not enrolled"),"Review","OK")))</f>
        <v/>
      </c>
    </row>
    <row r="289">
      <c r="M289" s="16" t="n"/>
      <c r="N289" s="17" t="n"/>
      <c r="Q289" s="16" t="n"/>
      <c r="Z289" s="16" t="n"/>
      <c r="AB289" s="18">
        <f>IF($M289="","",ROUND(YEARFRAC($M289,TODAY()),1))</f>
        <v/>
      </c>
      <c r="AC289" s="19">
        <f>IF($Q289="","",IF($Q289&lt;TODAY(),"Expired",IF($Q289-TODAY()&lt;=90,"Expires within 90 days","In warranty")))</f>
        <v/>
      </c>
      <c r="AD289" s="20">
        <f>IF(OR($M289="",$C289=""),"",IFERROR(EDATE($M289,VALUE(INDEX(Lists!$B$2:$B$11,MATCH($C289,Lists!$A$2:$A$11,0)))),""))</f>
        <v/>
      </c>
      <c r="AE289" s="19">
        <f>IF($AD289="","",IF($AD289&lt;TODAY(),"Overdue",IF($AD289-TODAY()&lt;=90,"Due within 90 days","OK")))</f>
        <v/>
      </c>
      <c r="AF289" s="19">
        <f>IF($A289="","",IF(OR($T289="",$U289=""),"Incomplete",IF(OR($T289="No",$U289="Not enrolled"),"Review","OK")))</f>
        <v/>
      </c>
    </row>
    <row r="290">
      <c r="M290" s="16" t="n"/>
      <c r="N290" s="17" t="n"/>
      <c r="Q290" s="16" t="n"/>
      <c r="Z290" s="16" t="n"/>
      <c r="AB290" s="18">
        <f>IF($M290="","",ROUND(YEARFRAC($M290,TODAY()),1))</f>
        <v/>
      </c>
      <c r="AC290" s="19">
        <f>IF($Q290="","",IF($Q290&lt;TODAY(),"Expired",IF($Q290-TODAY()&lt;=90,"Expires within 90 days","In warranty")))</f>
        <v/>
      </c>
      <c r="AD290" s="20">
        <f>IF(OR($M290="",$C290=""),"",IFERROR(EDATE($M290,VALUE(INDEX(Lists!$B$2:$B$11,MATCH($C290,Lists!$A$2:$A$11,0)))),""))</f>
        <v/>
      </c>
      <c r="AE290" s="19">
        <f>IF($AD290="","",IF($AD290&lt;TODAY(),"Overdue",IF($AD290-TODAY()&lt;=90,"Due within 90 days","OK")))</f>
        <v/>
      </c>
      <c r="AF290" s="19">
        <f>IF($A290="","",IF(OR($T290="",$U290=""),"Incomplete",IF(OR($T290="No",$U290="Not enrolled"),"Review","OK")))</f>
        <v/>
      </c>
    </row>
    <row r="291">
      <c r="M291" s="16" t="n"/>
      <c r="N291" s="17" t="n"/>
      <c r="Q291" s="16" t="n"/>
      <c r="Z291" s="16" t="n"/>
      <c r="AB291" s="18">
        <f>IF($M291="","",ROUND(YEARFRAC($M291,TODAY()),1))</f>
        <v/>
      </c>
      <c r="AC291" s="19">
        <f>IF($Q291="","",IF($Q291&lt;TODAY(),"Expired",IF($Q291-TODAY()&lt;=90,"Expires within 90 days","In warranty")))</f>
        <v/>
      </c>
      <c r="AD291" s="20">
        <f>IF(OR($M291="",$C291=""),"",IFERROR(EDATE($M291,VALUE(INDEX(Lists!$B$2:$B$11,MATCH($C291,Lists!$A$2:$A$11,0)))),""))</f>
        <v/>
      </c>
      <c r="AE291" s="19">
        <f>IF($AD291="","",IF($AD291&lt;TODAY(),"Overdue",IF($AD291-TODAY()&lt;=90,"Due within 90 days","OK")))</f>
        <v/>
      </c>
      <c r="AF291" s="19">
        <f>IF($A291="","",IF(OR($T291="",$U291=""),"Incomplete",IF(OR($T291="No",$U291="Not enrolled"),"Review","OK")))</f>
        <v/>
      </c>
    </row>
    <row r="292">
      <c r="M292" s="16" t="n"/>
      <c r="N292" s="17" t="n"/>
      <c r="Q292" s="16" t="n"/>
      <c r="Z292" s="16" t="n"/>
      <c r="AB292" s="18">
        <f>IF($M292="","",ROUND(YEARFRAC($M292,TODAY()),1))</f>
        <v/>
      </c>
      <c r="AC292" s="19">
        <f>IF($Q292="","",IF($Q292&lt;TODAY(),"Expired",IF($Q292-TODAY()&lt;=90,"Expires within 90 days","In warranty")))</f>
        <v/>
      </c>
      <c r="AD292" s="20">
        <f>IF(OR($M292="",$C292=""),"",IFERROR(EDATE($M292,VALUE(INDEX(Lists!$B$2:$B$11,MATCH($C292,Lists!$A$2:$A$11,0)))),""))</f>
        <v/>
      </c>
      <c r="AE292" s="19">
        <f>IF($AD292="","",IF($AD292&lt;TODAY(),"Overdue",IF($AD292-TODAY()&lt;=90,"Due within 90 days","OK")))</f>
        <v/>
      </c>
      <c r="AF292" s="19">
        <f>IF($A292="","",IF(OR($T292="",$U292=""),"Incomplete",IF(OR($T292="No",$U292="Not enrolled"),"Review","OK")))</f>
        <v/>
      </c>
    </row>
    <row r="293">
      <c r="M293" s="16" t="n"/>
      <c r="N293" s="17" t="n"/>
      <c r="Q293" s="16" t="n"/>
      <c r="Z293" s="16" t="n"/>
      <c r="AB293" s="18">
        <f>IF($M293="","",ROUND(YEARFRAC($M293,TODAY()),1))</f>
        <v/>
      </c>
      <c r="AC293" s="19">
        <f>IF($Q293="","",IF($Q293&lt;TODAY(),"Expired",IF($Q293-TODAY()&lt;=90,"Expires within 90 days","In warranty")))</f>
        <v/>
      </c>
      <c r="AD293" s="20">
        <f>IF(OR($M293="",$C293=""),"",IFERROR(EDATE($M293,VALUE(INDEX(Lists!$B$2:$B$11,MATCH($C293,Lists!$A$2:$A$11,0)))),""))</f>
        <v/>
      </c>
      <c r="AE293" s="19">
        <f>IF($AD293="","",IF($AD293&lt;TODAY(),"Overdue",IF($AD293-TODAY()&lt;=90,"Due within 90 days","OK")))</f>
        <v/>
      </c>
      <c r="AF293" s="19">
        <f>IF($A293="","",IF(OR($T293="",$U293=""),"Incomplete",IF(OR($T293="No",$U293="Not enrolled"),"Review","OK")))</f>
        <v/>
      </c>
    </row>
    <row r="294">
      <c r="M294" s="16" t="n"/>
      <c r="N294" s="17" t="n"/>
      <c r="Q294" s="16" t="n"/>
      <c r="Z294" s="16" t="n"/>
      <c r="AB294" s="18">
        <f>IF($M294="","",ROUND(YEARFRAC($M294,TODAY()),1))</f>
        <v/>
      </c>
      <c r="AC294" s="19">
        <f>IF($Q294="","",IF($Q294&lt;TODAY(),"Expired",IF($Q294-TODAY()&lt;=90,"Expires within 90 days","In warranty")))</f>
        <v/>
      </c>
      <c r="AD294" s="20">
        <f>IF(OR($M294="",$C294=""),"",IFERROR(EDATE($M294,VALUE(INDEX(Lists!$B$2:$B$11,MATCH($C294,Lists!$A$2:$A$11,0)))),""))</f>
        <v/>
      </c>
      <c r="AE294" s="19">
        <f>IF($AD294="","",IF($AD294&lt;TODAY(),"Overdue",IF($AD294-TODAY()&lt;=90,"Due within 90 days","OK")))</f>
        <v/>
      </c>
      <c r="AF294" s="19">
        <f>IF($A294="","",IF(OR($T294="",$U294=""),"Incomplete",IF(OR($T294="No",$U294="Not enrolled"),"Review","OK")))</f>
        <v/>
      </c>
    </row>
    <row r="295">
      <c r="M295" s="16" t="n"/>
      <c r="N295" s="17" t="n"/>
      <c r="Q295" s="16" t="n"/>
      <c r="Z295" s="16" t="n"/>
      <c r="AB295" s="18">
        <f>IF($M295="","",ROUND(YEARFRAC($M295,TODAY()),1))</f>
        <v/>
      </c>
      <c r="AC295" s="19">
        <f>IF($Q295="","",IF($Q295&lt;TODAY(),"Expired",IF($Q295-TODAY()&lt;=90,"Expires within 90 days","In warranty")))</f>
        <v/>
      </c>
      <c r="AD295" s="20">
        <f>IF(OR($M295="",$C295=""),"",IFERROR(EDATE($M295,VALUE(INDEX(Lists!$B$2:$B$11,MATCH($C295,Lists!$A$2:$A$11,0)))),""))</f>
        <v/>
      </c>
      <c r="AE295" s="19">
        <f>IF($AD295="","",IF($AD295&lt;TODAY(),"Overdue",IF($AD295-TODAY()&lt;=90,"Due within 90 days","OK")))</f>
        <v/>
      </c>
      <c r="AF295" s="19">
        <f>IF($A295="","",IF(OR($T295="",$U295=""),"Incomplete",IF(OR($T295="No",$U295="Not enrolled"),"Review","OK")))</f>
        <v/>
      </c>
    </row>
    <row r="296">
      <c r="M296" s="16" t="n"/>
      <c r="N296" s="17" t="n"/>
      <c r="Q296" s="16" t="n"/>
      <c r="Z296" s="16" t="n"/>
      <c r="AB296" s="18">
        <f>IF($M296="","",ROUND(YEARFRAC($M296,TODAY()),1))</f>
        <v/>
      </c>
      <c r="AC296" s="19">
        <f>IF($Q296="","",IF($Q296&lt;TODAY(),"Expired",IF($Q296-TODAY()&lt;=90,"Expires within 90 days","In warranty")))</f>
        <v/>
      </c>
      <c r="AD296" s="20">
        <f>IF(OR($M296="",$C296=""),"",IFERROR(EDATE($M296,VALUE(INDEX(Lists!$B$2:$B$11,MATCH($C296,Lists!$A$2:$A$11,0)))),""))</f>
        <v/>
      </c>
      <c r="AE296" s="19">
        <f>IF($AD296="","",IF($AD296&lt;TODAY(),"Overdue",IF($AD296-TODAY()&lt;=90,"Due within 90 days","OK")))</f>
        <v/>
      </c>
      <c r="AF296" s="19">
        <f>IF($A296="","",IF(OR($T296="",$U296=""),"Incomplete",IF(OR($T296="No",$U296="Not enrolled"),"Review","OK")))</f>
        <v/>
      </c>
    </row>
    <row r="297">
      <c r="M297" s="16" t="n"/>
      <c r="N297" s="17" t="n"/>
      <c r="Q297" s="16" t="n"/>
      <c r="Z297" s="16" t="n"/>
      <c r="AB297" s="18">
        <f>IF($M297="","",ROUND(YEARFRAC($M297,TODAY()),1))</f>
        <v/>
      </c>
      <c r="AC297" s="19">
        <f>IF($Q297="","",IF($Q297&lt;TODAY(),"Expired",IF($Q297-TODAY()&lt;=90,"Expires within 90 days","In warranty")))</f>
        <v/>
      </c>
      <c r="AD297" s="20">
        <f>IF(OR($M297="",$C297=""),"",IFERROR(EDATE($M297,VALUE(INDEX(Lists!$B$2:$B$11,MATCH($C297,Lists!$A$2:$A$11,0)))),""))</f>
        <v/>
      </c>
      <c r="AE297" s="19">
        <f>IF($AD297="","",IF($AD297&lt;TODAY(),"Overdue",IF($AD297-TODAY()&lt;=90,"Due within 90 days","OK")))</f>
        <v/>
      </c>
      <c r="AF297" s="19">
        <f>IF($A297="","",IF(OR($T297="",$U297=""),"Incomplete",IF(OR($T297="No",$U297="Not enrolled"),"Review","OK")))</f>
        <v/>
      </c>
    </row>
    <row r="298">
      <c r="M298" s="16" t="n"/>
      <c r="N298" s="17" t="n"/>
      <c r="Q298" s="16" t="n"/>
      <c r="Z298" s="16" t="n"/>
      <c r="AB298" s="18">
        <f>IF($M298="","",ROUND(YEARFRAC($M298,TODAY()),1))</f>
        <v/>
      </c>
      <c r="AC298" s="19">
        <f>IF($Q298="","",IF($Q298&lt;TODAY(),"Expired",IF($Q298-TODAY()&lt;=90,"Expires within 90 days","In warranty")))</f>
        <v/>
      </c>
      <c r="AD298" s="20">
        <f>IF(OR($M298="",$C298=""),"",IFERROR(EDATE($M298,VALUE(INDEX(Lists!$B$2:$B$11,MATCH($C298,Lists!$A$2:$A$11,0)))),""))</f>
        <v/>
      </c>
      <c r="AE298" s="19">
        <f>IF($AD298="","",IF($AD298&lt;TODAY(),"Overdue",IF($AD298-TODAY()&lt;=90,"Due within 90 days","OK")))</f>
        <v/>
      </c>
      <c r="AF298" s="19">
        <f>IF($A298="","",IF(OR($T298="",$U298=""),"Incomplete",IF(OR($T298="No",$U298="Not enrolled"),"Review","OK")))</f>
        <v/>
      </c>
    </row>
    <row r="299">
      <c r="M299" s="16" t="n"/>
      <c r="N299" s="17" t="n"/>
      <c r="Q299" s="16" t="n"/>
      <c r="Z299" s="16" t="n"/>
      <c r="AB299" s="18">
        <f>IF($M299="","",ROUND(YEARFRAC($M299,TODAY()),1))</f>
        <v/>
      </c>
      <c r="AC299" s="19">
        <f>IF($Q299="","",IF($Q299&lt;TODAY(),"Expired",IF($Q299-TODAY()&lt;=90,"Expires within 90 days","In warranty")))</f>
        <v/>
      </c>
      <c r="AD299" s="20">
        <f>IF(OR($M299="",$C299=""),"",IFERROR(EDATE($M299,VALUE(INDEX(Lists!$B$2:$B$11,MATCH($C299,Lists!$A$2:$A$11,0)))),""))</f>
        <v/>
      </c>
      <c r="AE299" s="19">
        <f>IF($AD299="","",IF($AD299&lt;TODAY(),"Overdue",IF($AD299-TODAY()&lt;=90,"Due within 90 days","OK")))</f>
        <v/>
      </c>
      <c r="AF299" s="19">
        <f>IF($A299="","",IF(OR($T299="",$U299=""),"Incomplete",IF(OR($T299="No",$U299="Not enrolled"),"Review","OK")))</f>
        <v/>
      </c>
    </row>
    <row r="300">
      <c r="M300" s="16" t="n"/>
      <c r="N300" s="17" t="n"/>
      <c r="Q300" s="16" t="n"/>
      <c r="Z300" s="16" t="n"/>
      <c r="AB300" s="18">
        <f>IF($M300="","",ROUND(YEARFRAC($M300,TODAY()),1))</f>
        <v/>
      </c>
      <c r="AC300" s="19">
        <f>IF($Q300="","",IF($Q300&lt;TODAY(),"Expired",IF($Q300-TODAY()&lt;=90,"Expires within 90 days","In warranty")))</f>
        <v/>
      </c>
      <c r="AD300" s="20">
        <f>IF(OR($M300="",$C300=""),"",IFERROR(EDATE($M300,VALUE(INDEX(Lists!$B$2:$B$11,MATCH($C300,Lists!$A$2:$A$11,0)))),""))</f>
        <v/>
      </c>
      <c r="AE300" s="19">
        <f>IF($AD300="","",IF($AD300&lt;TODAY(),"Overdue",IF($AD300-TODAY()&lt;=90,"Due within 90 days","OK")))</f>
        <v/>
      </c>
      <c r="AF300" s="19">
        <f>IF($A300="","",IF(OR($T300="",$U300=""),"Incomplete",IF(OR($T300="No",$U300="Not enrolled"),"Review","OK")))</f>
        <v/>
      </c>
    </row>
    <row r="301">
      <c r="M301" s="16" t="n"/>
      <c r="N301" s="17" t="n"/>
      <c r="Q301" s="16" t="n"/>
      <c r="Z301" s="16" t="n"/>
      <c r="AB301" s="18">
        <f>IF($M301="","",ROUND(YEARFRAC($M301,TODAY()),1))</f>
        <v/>
      </c>
      <c r="AC301" s="19">
        <f>IF($Q301="","",IF($Q301&lt;TODAY(),"Expired",IF($Q301-TODAY()&lt;=90,"Expires within 90 days","In warranty")))</f>
        <v/>
      </c>
      <c r="AD301" s="20">
        <f>IF(OR($M301="",$C301=""),"",IFERROR(EDATE($M301,VALUE(INDEX(Lists!$B$2:$B$11,MATCH($C301,Lists!$A$2:$A$11,0)))),""))</f>
        <v/>
      </c>
      <c r="AE301" s="19">
        <f>IF($AD301="","",IF($AD301&lt;TODAY(),"Overdue",IF($AD301-TODAY()&lt;=90,"Due within 90 days","OK")))</f>
        <v/>
      </c>
      <c r="AF301" s="19">
        <f>IF($A301="","",IF(OR($T301="",$U301=""),"Incomplete",IF(OR($T301="No",$U301="Not enrolled"),"Review","OK")))</f>
        <v/>
      </c>
    </row>
    <row r="302">
      <c r="M302" s="16" t="n"/>
      <c r="N302" s="17" t="n"/>
      <c r="Q302" s="16" t="n"/>
      <c r="Z302" s="16" t="n"/>
      <c r="AB302" s="18">
        <f>IF($M302="","",ROUND(YEARFRAC($M302,TODAY()),1))</f>
        <v/>
      </c>
      <c r="AC302" s="19">
        <f>IF($Q302="","",IF($Q302&lt;TODAY(),"Expired",IF($Q302-TODAY()&lt;=90,"Expires within 90 days","In warranty")))</f>
        <v/>
      </c>
      <c r="AD302" s="20">
        <f>IF(OR($M302="",$C302=""),"",IFERROR(EDATE($M302,VALUE(INDEX(Lists!$B$2:$B$11,MATCH($C302,Lists!$A$2:$A$11,0)))),""))</f>
        <v/>
      </c>
      <c r="AE302" s="19">
        <f>IF($AD302="","",IF($AD302&lt;TODAY(),"Overdue",IF($AD302-TODAY()&lt;=90,"Due within 90 days","OK")))</f>
        <v/>
      </c>
      <c r="AF302" s="19">
        <f>IF($A302="","",IF(OR($T302="",$U302=""),"Incomplete",IF(OR($T302="No",$U302="Not enrolled"),"Review","OK")))</f>
        <v/>
      </c>
    </row>
    <row r="303">
      <c r="M303" s="16" t="n"/>
      <c r="N303" s="17" t="n"/>
      <c r="Q303" s="16" t="n"/>
      <c r="Z303" s="16" t="n"/>
      <c r="AB303" s="18">
        <f>IF($M303="","",ROUND(YEARFRAC($M303,TODAY()),1))</f>
        <v/>
      </c>
      <c r="AC303" s="19">
        <f>IF($Q303="","",IF($Q303&lt;TODAY(),"Expired",IF($Q303-TODAY()&lt;=90,"Expires within 90 days","In warranty")))</f>
        <v/>
      </c>
      <c r="AD303" s="20">
        <f>IF(OR($M303="",$C303=""),"",IFERROR(EDATE($M303,VALUE(INDEX(Lists!$B$2:$B$11,MATCH($C303,Lists!$A$2:$A$11,0)))),""))</f>
        <v/>
      </c>
      <c r="AE303" s="19">
        <f>IF($AD303="","",IF($AD303&lt;TODAY(),"Overdue",IF($AD303-TODAY()&lt;=90,"Due within 90 days","OK")))</f>
        <v/>
      </c>
      <c r="AF303" s="19">
        <f>IF($A303="","",IF(OR($T303="",$U303=""),"Incomplete",IF(OR($T303="No",$U303="Not enrolled"),"Review","OK")))</f>
        <v/>
      </c>
    </row>
    <row r="304">
      <c r="M304" s="16" t="n"/>
      <c r="N304" s="17" t="n"/>
      <c r="Q304" s="16" t="n"/>
      <c r="Z304" s="16" t="n"/>
      <c r="AB304" s="18">
        <f>IF($M304="","",ROUND(YEARFRAC($M304,TODAY()),1))</f>
        <v/>
      </c>
      <c r="AC304" s="19">
        <f>IF($Q304="","",IF($Q304&lt;TODAY(),"Expired",IF($Q304-TODAY()&lt;=90,"Expires within 90 days","In warranty")))</f>
        <v/>
      </c>
      <c r="AD304" s="20">
        <f>IF(OR($M304="",$C304=""),"",IFERROR(EDATE($M304,VALUE(INDEX(Lists!$B$2:$B$11,MATCH($C304,Lists!$A$2:$A$11,0)))),""))</f>
        <v/>
      </c>
      <c r="AE304" s="19">
        <f>IF($AD304="","",IF($AD304&lt;TODAY(),"Overdue",IF($AD304-TODAY()&lt;=90,"Due within 90 days","OK")))</f>
        <v/>
      </c>
      <c r="AF304" s="19">
        <f>IF($A304="","",IF(OR($T304="",$U304=""),"Incomplete",IF(OR($T304="No",$U304="Not enrolled"),"Review","OK")))</f>
        <v/>
      </c>
    </row>
    <row r="305">
      <c r="M305" s="16" t="n"/>
      <c r="N305" s="17" t="n"/>
      <c r="Q305" s="16" t="n"/>
      <c r="Z305" s="16" t="n"/>
      <c r="AB305" s="18">
        <f>IF($M305="","",ROUND(YEARFRAC($M305,TODAY()),1))</f>
        <v/>
      </c>
      <c r="AC305" s="19">
        <f>IF($Q305="","",IF($Q305&lt;TODAY(),"Expired",IF($Q305-TODAY()&lt;=90,"Expires within 90 days","In warranty")))</f>
        <v/>
      </c>
      <c r="AD305" s="20">
        <f>IF(OR($M305="",$C305=""),"",IFERROR(EDATE($M305,VALUE(INDEX(Lists!$B$2:$B$11,MATCH($C305,Lists!$A$2:$A$11,0)))),""))</f>
        <v/>
      </c>
      <c r="AE305" s="19">
        <f>IF($AD305="","",IF($AD305&lt;TODAY(),"Overdue",IF($AD305-TODAY()&lt;=90,"Due within 90 days","OK")))</f>
        <v/>
      </c>
      <c r="AF305" s="19">
        <f>IF($A305="","",IF(OR($T305="",$U305=""),"Incomplete",IF(OR($T305="No",$U305="Not enrolled"),"Review","OK")))</f>
        <v/>
      </c>
    </row>
    <row r="306">
      <c r="M306" s="16" t="n"/>
      <c r="N306" s="17" t="n"/>
      <c r="Q306" s="16" t="n"/>
      <c r="Z306" s="16" t="n"/>
      <c r="AB306" s="18">
        <f>IF($M306="","",ROUND(YEARFRAC($M306,TODAY()),1))</f>
        <v/>
      </c>
      <c r="AC306" s="19">
        <f>IF($Q306="","",IF($Q306&lt;TODAY(),"Expired",IF($Q306-TODAY()&lt;=90,"Expires within 90 days","In warranty")))</f>
        <v/>
      </c>
      <c r="AD306" s="20">
        <f>IF(OR($M306="",$C306=""),"",IFERROR(EDATE($M306,VALUE(INDEX(Lists!$B$2:$B$11,MATCH($C306,Lists!$A$2:$A$11,0)))),""))</f>
        <v/>
      </c>
      <c r="AE306" s="19">
        <f>IF($AD306="","",IF($AD306&lt;TODAY(),"Overdue",IF($AD306-TODAY()&lt;=90,"Due within 90 days","OK")))</f>
        <v/>
      </c>
      <c r="AF306" s="19">
        <f>IF($A306="","",IF(OR($T306="",$U306=""),"Incomplete",IF(OR($T306="No",$U306="Not enrolled"),"Review","OK")))</f>
        <v/>
      </c>
    </row>
    <row r="307">
      <c r="M307" s="16" t="n"/>
      <c r="N307" s="17" t="n"/>
      <c r="Q307" s="16" t="n"/>
      <c r="Z307" s="16" t="n"/>
      <c r="AB307" s="18">
        <f>IF($M307="","",ROUND(YEARFRAC($M307,TODAY()),1))</f>
        <v/>
      </c>
      <c r="AC307" s="19">
        <f>IF($Q307="","",IF($Q307&lt;TODAY(),"Expired",IF($Q307-TODAY()&lt;=90,"Expires within 90 days","In warranty")))</f>
        <v/>
      </c>
      <c r="AD307" s="20">
        <f>IF(OR($M307="",$C307=""),"",IFERROR(EDATE($M307,VALUE(INDEX(Lists!$B$2:$B$11,MATCH($C307,Lists!$A$2:$A$11,0)))),""))</f>
        <v/>
      </c>
      <c r="AE307" s="19">
        <f>IF($AD307="","",IF($AD307&lt;TODAY(),"Overdue",IF($AD307-TODAY()&lt;=90,"Due within 90 days","OK")))</f>
        <v/>
      </c>
      <c r="AF307" s="19">
        <f>IF($A307="","",IF(OR($T307="",$U307=""),"Incomplete",IF(OR($T307="No",$U307="Not enrolled"),"Review","OK")))</f>
        <v/>
      </c>
    </row>
    <row r="308">
      <c r="M308" s="16" t="n"/>
      <c r="N308" s="17" t="n"/>
      <c r="Q308" s="16" t="n"/>
      <c r="Z308" s="16" t="n"/>
      <c r="AB308" s="18">
        <f>IF($M308="","",ROUND(YEARFRAC($M308,TODAY()),1))</f>
        <v/>
      </c>
      <c r="AC308" s="19">
        <f>IF($Q308="","",IF($Q308&lt;TODAY(),"Expired",IF($Q308-TODAY()&lt;=90,"Expires within 90 days","In warranty")))</f>
        <v/>
      </c>
      <c r="AD308" s="20">
        <f>IF(OR($M308="",$C308=""),"",IFERROR(EDATE($M308,VALUE(INDEX(Lists!$B$2:$B$11,MATCH($C308,Lists!$A$2:$A$11,0)))),""))</f>
        <v/>
      </c>
      <c r="AE308" s="19">
        <f>IF($AD308="","",IF($AD308&lt;TODAY(),"Overdue",IF($AD308-TODAY()&lt;=90,"Due within 90 days","OK")))</f>
        <v/>
      </c>
      <c r="AF308" s="19">
        <f>IF($A308="","",IF(OR($T308="",$U308=""),"Incomplete",IF(OR($T308="No",$U308="Not enrolled"),"Review","OK")))</f>
        <v/>
      </c>
    </row>
    <row r="309">
      <c r="M309" s="16" t="n"/>
      <c r="N309" s="17" t="n"/>
      <c r="Q309" s="16" t="n"/>
      <c r="Z309" s="16" t="n"/>
      <c r="AB309" s="18">
        <f>IF($M309="","",ROUND(YEARFRAC($M309,TODAY()),1))</f>
        <v/>
      </c>
      <c r="AC309" s="19">
        <f>IF($Q309="","",IF($Q309&lt;TODAY(),"Expired",IF($Q309-TODAY()&lt;=90,"Expires within 90 days","In warranty")))</f>
        <v/>
      </c>
      <c r="AD309" s="20">
        <f>IF(OR($M309="",$C309=""),"",IFERROR(EDATE($M309,VALUE(INDEX(Lists!$B$2:$B$11,MATCH($C309,Lists!$A$2:$A$11,0)))),""))</f>
        <v/>
      </c>
      <c r="AE309" s="19">
        <f>IF($AD309="","",IF($AD309&lt;TODAY(),"Overdue",IF($AD309-TODAY()&lt;=90,"Due within 90 days","OK")))</f>
        <v/>
      </c>
      <c r="AF309" s="19">
        <f>IF($A309="","",IF(OR($T309="",$U309=""),"Incomplete",IF(OR($T309="No",$U309="Not enrolled"),"Review","OK")))</f>
        <v/>
      </c>
    </row>
    <row r="310">
      <c r="M310" s="16" t="n"/>
      <c r="N310" s="17" t="n"/>
      <c r="Q310" s="16" t="n"/>
      <c r="Z310" s="16" t="n"/>
      <c r="AB310" s="18">
        <f>IF($M310="","",ROUND(YEARFRAC($M310,TODAY()),1))</f>
        <v/>
      </c>
      <c r="AC310" s="19">
        <f>IF($Q310="","",IF($Q310&lt;TODAY(),"Expired",IF($Q310-TODAY()&lt;=90,"Expires within 90 days","In warranty")))</f>
        <v/>
      </c>
      <c r="AD310" s="20">
        <f>IF(OR($M310="",$C310=""),"",IFERROR(EDATE($M310,VALUE(INDEX(Lists!$B$2:$B$11,MATCH($C310,Lists!$A$2:$A$11,0)))),""))</f>
        <v/>
      </c>
      <c r="AE310" s="19">
        <f>IF($AD310="","",IF($AD310&lt;TODAY(),"Overdue",IF($AD310-TODAY()&lt;=90,"Due within 90 days","OK")))</f>
        <v/>
      </c>
      <c r="AF310" s="19">
        <f>IF($A310="","",IF(OR($T310="",$U310=""),"Incomplete",IF(OR($T310="No",$U310="Not enrolled"),"Review","OK")))</f>
        <v/>
      </c>
    </row>
    <row r="311">
      <c r="M311" s="16" t="n"/>
      <c r="N311" s="17" t="n"/>
      <c r="Q311" s="16" t="n"/>
      <c r="Z311" s="16" t="n"/>
      <c r="AB311" s="18">
        <f>IF($M311="","",ROUND(YEARFRAC($M311,TODAY()),1))</f>
        <v/>
      </c>
      <c r="AC311" s="19">
        <f>IF($Q311="","",IF($Q311&lt;TODAY(),"Expired",IF($Q311-TODAY()&lt;=90,"Expires within 90 days","In warranty")))</f>
        <v/>
      </c>
      <c r="AD311" s="20">
        <f>IF(OR($M311="",$C311=""),"",IFERROR(EDATE($M311,VALUE(INDEX(Lists!$B$2:$B$11,MATCH($C311,Lists!$A$2:$A$11,0)))),""))</f>
        <v/>
      </c>
      <c r="AE311" s="19">
        <f>IF($AD311="","",IF($AD311&lt;TODAY(),"Overdue",IF($AD311-TODAY()&lt;=90,"Due within 90 days","OK")))</f>
        <v/>
      </c>
      <c r="AF311" s="19">
        <f>IF($A311="","",IF(OR($T311="",$U311=""),"Incomplete",IF(OR($T311="No",$U311="Not enrolled"),"Review","OK")))</f>
        <v/>
      </c>
    </row>
    <row r="312">
      <c r="M312" s="16" t="n"/>
      <c r="N312" s="17" t="n"/>
      <c r="Q312" s="16" t="n"/>
      <c r="Z312" s="16" t="n"/>
      <c r="AB312" s="18">
        <f>IF($M312="","",ROUND(YEARFRAC($M312,TODAY()),1))</f>
        <v/>
      </c>
      <c r="AC312" s="19">
        <f>IF($Q312="","",IF($Q312&lt;TODAY(),"Expired",IF($Q312-TODAY()&lt;=90,"Expires within 90 days","In warranty")))</f>
        <v/>
      </c>
      <c r="AD312" s="20">
        <f>IF(OR($M312="",$C312=""),"",IFERROR(EDATE($M312,VALUE(INDEX(Lists!$B$2:$B$11,MATCH($C312,Lists!$A$2:$A$11,0)))),""))</f>
        <v/>
      </c>
      <c r="AE312" s="19">
        <f>IF($AD312="","",IF($AD312&lt;TODAY(),"Overdue",IF($AD312-TODAY()&lt;=90,"Due within 90 days","OK")))</f>
        <v/>
      </c>
      <c r="AF312" s="19">
        <f>IF($A312="","",IF(OR($T312="",$U312=""),"Incomplete",IF(OR($T312="No",$U312="Not enrolled"),"Review","OK")))</f>
        <v/>
      </c>
    </row>
    <row r="313">
      <c r="M313" s="16" t="n"/>
      <c r="N313" s="17" t="n"/>
      <c r="Q313" s="16" t="n"/>
      <c r="Z313" s="16" t="n"/>
      <c r="AB313" s="18">
        <f>IF($M313="","",ROUND(YEARFRAC($M313,TODAY()),1))</f>
        <v/>
      </c>
      <c r="AC313" s="19">
        <f>IF($Q313="","",IF($Q313&lt;TODAY(),"Expired",IF($Q313-TODAY()&lt;=90,"Expires within 90 days","In warranty")))</f>
        <v/>
      </c>
      <c r="AD313" s="20">
        <f>IF(OR($M313="",$C313=""),"",IFERROR(EDATE($M313,VALUE(INDEX(Lists!$B$2:$B$11,MATCH($C313,Lists!$A$2:$A$11,0)))),""))</f>
        <v/>
      </c>
      <c r="AE313" s="19">
        <f>IF($AD313="","",IF($AD313&lt;TODAY(),"Overdue",IF($AD313-TODAY()&lt;=90,"Due within 90 days","OK")))</f>
        <v/>
      </c>
      <c r="AF313" s="19">
        <f>IF($A313="","",IF(OR($T313="",$U313=""),"Incomplete",IF(OR($T313="No",$U313="Not enrolled"),"Review","OK")))</f>
        <v/>
      </c>
    </row>
    <row r="314">
      <c r="M314" s="16" t="n"/>
      <c r="N314" s="17" t="n"/>
      <c r="Q314" s="16" t="n"/>
      <c r="Z314" s="16" t="n"/>
      <c r="AB314" s="18">
        <f>IF($M314="","",ROUND(YEARFRAC($M314,TODAY()),1))</f>
        <v/>
      </c>
      <c r="AC314" s="19">
        <f>IF($Q314="","",IF($Q314&lt;TODAY(),"Expired",IF($Q314-TODAY()&lt;=90,"Expires within 90 days","In warranty")))</f>
        <v/>
      </c>
      <c r="AD314" s="20">
        <f>IF(OR($M314="",$C314=""),"",IFERROR(EDATE($M314,VALUE(INDEX(Lists!$B$2:$B$11,MATCH($C314,Lists!$A$2:$A$11,0)))),""))</f>
        <v/>
      </c>
      <c r="AE314" s="19">
        <f>IF($AD314="","",IF($AD314&lt;TODAY(),"Overdue",IF($AD314-TODAY()&lt;=90,"Due within 90 days","OK")))</f>
        <v/>
      </c>
      <c r="AF314" s="19">
        <f>IF($A314="","",IF(OR($T314="",$U314=""),"Incomplete",IF(OR($T314="No",$U314="Not enrolled"),"Review","OK")))</f>
        <v/>
      </c>
    </row>
    <row r="315">
      <c r="M315" s="16" t="n"/>
      <c r="N315" s="17" t="n"/>
      <c r="Q315" s="16" t="n"/>
      <c r="Z315" s="16" t="n"/>
      <c r="AB315" s="18">
        <f>IF($M315="","",ROUND(YEARFRAC($M315,TODAY()),1))</f>
        <v/>
      </c>
      <c r="AC315" s="19">
        <f>IF($Q315="","",IF($Q315&lt;TODAY(),"Expired",IF($Q315-TODAY()&lt;=90,"Expires within 90 days","In warranty")))</f>
        <v/>
      </c>
      <c r="AD315" s="20">
        <f>IF(OR($M315="",$C315=""),"",IFERROR(EDATE($M315,VALUE(INDEX(Lists!$B$2:$B$11,MATCH($C315,Lists!$A$2:$A$11,0)))),""))</f>
        <v/>
      </c>
      <c r="AE315" s="19">
        <f>IF($AD315="","",IF($AD315&lt;TODAY(),"Overdue",IF($AD315-TODAY()&lt;=90,"Due within 90 days","OK")))</f>
        <v/>
      </c>
      <c r="AF315" s="19">
        <f>IF($A315="","",IF(OR($T315="",$U315=""),"Incomplete",IF(OR($T315="No",$U315="Not enrolled"),"Review","OK")))</f>
        <v/>
      </c>
    </row>
    <row r="316">
      <c r="M316" s="16" t="n"/>
      <c r="N316" s="17" t="n"/>
      <c r="Q316" s="16" t="n"/>
      <c r="Z316" s="16" t="n"/>
      <c r="AB316" s="18">
        <f>IF($M316="","",ROUND(YEARFRAC($M316,TODAY()),1))</f>
        <v/>
      </c>
      <c r="AC316" s="19">
        <f>IF($Q316="","",IF($Q316&lt;TODAY(),"Expired",IF($Q316-TODAY()&lt;=90,"Expires within 90 days","In warranty")))</f>
        <v/>
      </c>
      <c r="AD316" s="20">
        <f>IF(OR($M316="",$C316=""),"",IFERROR(EDATE($M316,VALUE(INDEX(Lists!$B$2:$B$11,MATCH($C316,Lists!$A$2:$A$11,0)))),""))</f>
        <v/>
      </c>
      <c r="AE316" s="19">
        <f>IF($AD316="","",IF($AD316&lt;TODAY(),"Overdue",IF($AD316-TODAY()&lt;=90,"Due within 90 days","OK")))</f>
        <v/>
      </c>
      <c r="AF316" s="19">
        <f>IF($A316="","",IF(OR($T316="",$U316=""),"Incomplete",IF(OR($T316="No",$U316="Not enrolled"),"Review","OK")))</f>
        <v/>
      </c>
    </row>
    <row r="317">
      <c r="M317" s="16" t="n"/>
      <c r="N317" s="17" t="n"/>
      <c r="Q317" s="16" t="n"/>
      <c r="Z317" s="16" t="n"/>
      <c r="AB317" s="18">
        <f>IF($M317="","",ROUND(YEARFRAC($M317,TODAY()),1))</f>
        <v/>
      </c>
      <c r="AC317" s="19">
        <f>IF($Q317="","",IF($Q317&lt;TODAY(),"Expired",IF($Q317-TODAY()&lt;=90,"Expires within 90 days","In warranty")))</f>
        <v/>
      </c>
      <c r="AD317" s="20">
        <f>IF(OR($M317="",$C317=""),"",IFERROR(EDATE($M317,VALUE(INDEX(Lists!$B$2:$B$11,MATCH($C317,Lists!$A$2:$A$11,0)))),""))</f>
        <v/>
      </c>
      <c r="AE317" s="19">
        <f>IF($AD317="","",IF($AD317&lt;TODAY(),"Overdue",IF($AD317-TODAY()&lt;=90,"Due within 90 days","OK")))</f>
        <v/>
      </c>
      <c r="AF317" s="19">
        <f>IF($A317="","",IF(OR($T317="",$U317=""),"Incomplete",IF(OR($T317="No",$U317="Not enrolled"),"Review","OK")))</f>
        <v/>
      </c>
    </row>
    <row r="318">
      <c r="M318" s="16" t="n"/>
      <c r="N318" s="17" t="n"/>
      <c r="Q318" s="16" t="n"/>
      <c r="Z318" s="16" t="n"/>
      <c r="AB318" s="18">
        <f>IF($M318="","",ROUND(YEARFRAC($M318,TODAY()),1))</f>
        <v/>
      </c>
      <c r="AC318" s="19">
        <f>IF($Q318="","",IF($Q318&lt;TODAY(),"Expired",IF($Q318-TODAY()&lt;=90,"Expires within 90 days","In warranty")))</f>
        <v/>
      </c>
      <c r="AD318" s="20">
        <f>IF(OR($M318="",$C318=""),"",IFERROR(EDATE($M318,VALUE(INDEX(Lists!$B$2:$B$11,MATCH($C318,Lists!$A$2:$A$11,0)))),""))</f>
        <v/>
      </c>
      <c r="AE318" s="19">
        <f>IF($AD318="","",IF($AD318&lt;TODAY(),"Overdue",IF($AD318-TODAY()&lt;=90,"Due within 90 days","OK")))</f>
        <v/>
      </c>
      <c r="AF318" s="19">
        <f>IF($A318="","",IF(OR($T318="",$U318=""),"Incomplete",IF(OR($T318="No",$U318="Not enrolled"),"Review","OK")))</f>
        <v/>
      </c>
    </row>
    <row r="319">
      <c r="M319" s="16" t="n"/>
      <c r="N319" s="17" t="n"/>
      <c r="Q319" s="16" t="n"/>
      <c r="Z319" s="16" t="n"/>
      <c r="AB319" s="18">
        <f>IF($M319="","",ROUND(YEARFRAC($M319,TODAY()),1))</f>
        <v/>
      </c>
      <c r="AC319" s="19">
        <f>IF($Q319="","",IF($Q319&lt;TODAY(),"Expired",IF($Q319-TODAY()&lt;=90,"Expires within 90 days","In warranty")))</f>
        <v/>
      </c>
      <c r="AD319" s="20">
        <f>IF(OR($M319="",$C319=""),"",IFERROR(EDATE($M319,VALUE(INDEX(Lists!$B$2:$B$11,MATCH($C319,Lists!$A$2:$A$11,0)))),""))</f>
        <v/>
      </c>
      <c r="AE319" s="19">
        <f>IF($AD319="","",IF($AD319&lt;TODAY(),"Overdue",IF($AD319-TODAY()&lt;=90,"Due within 90 days","OK")))</f>
        <v/>
      </c>
      <c r="AF319" s="19">
        <f>IF($A319="","",IF(OR($T319="",$U319=""),"Incomplete",IF(OR($T319="No",$U319="Not enrolled"),"Review","OK")))</f>
        <v/>
      </c>
    </row>
    <row r="320">
      <c r="M320" s="16" t="n"/>
      <c r="N320" s="17" t="n"/>
      <c r="Q320" s="16" t="n"/>
      <c r="Z320" s="16" t="n"/>
      <c r="AB320" s="18">
        <f>IF($M320="","",ROUND(YEARFRAC($M320,TODAY()),1))</f>
        <v/>
      </c>
      <c r="AC320" s="19">
        <f>IF($Q320="","",IF($Q320&lt;TODAY(),"Expired",IF($Q320-TODAY()&lt;=90,"Expires within 90 days","In warranty")))</f>
        <v/>
      </c>
      <c r="AD320" s="20">
        <f>IF(OR($M320="",$C320=""),"",IFERROR(EDATE($M320,VALUE(INDEX(Lists!$B$2:$B$11,MATCH($C320,Lists!$A$2:$A$11,0)))),""))</f>
        <v/>
      </c>
      <c r="AE320" s="19">
        <f>IF($AD320="","",IF($AD320&lt;TODAY(),"Overdue",IF($AD320-TODAY()&lt;=90,"Due within 90 days","OK")))</f>
        <v/>
      </c>
      <c r="AF320" s="19">
        <f>IF($A320="","",IF(OR($T320="",$U320=""),"Incomplete",IF(OR($T320="No",$U320="Not enrolled"),"Review","OK")))</f>
        <v/>
      </c>
    </row>
    <row r="321">
      <c r="M321" s="16" t="n"/>
      <c r="N321" s="17" t="n"/>
      <c r="Q321" s="16" t="n"/>
      <c r="Z321" s="16" t="n"/>
      <c r="AB321" s="18">
        <f>IF($M321="","",ROUND(YEARFRAC($M321,TODAY()),1))</f>
        <v/>
      </c>
      <c r="AC321" s="19">
        <f>IF($Q321="","",IF($Q321&lt;TODAY(),"Expired",IF($Q321-TODAY()&lt;=90,"Expires within 90 days","In warranty")))</f>
        <v/>
      </c>
      <c r="AD321" s="20">
        <f>IF(OR($M321="",$C321=""),"",IFERROR(EDATE($M321,VALUE(INDEX(Lists!$B$2:$B$11,MATCH($C321,Lists!$A$2:$A$11,0)))),""))</f>
        <v/>
      </c>
      <c r="AE321" s="19">
        <f>IF($AD321="","",IF($AD321&lt;TODAY(),"Overdue",IF($AD321-TODAY()&lt;=90,"Due within 90 days","OK")))</f>
        <v/>
      </c>
      <c r="AF321" s="19">
        <f>IF($A321="","",IF(OR($T321="",$U321=""),"Incomplete",IF(OR($T321="No",$U321="Not enrolled"),"Review","OK")))</f>
        <v/>
      </c>
    </row>
    <row r="322">
      <c r="M322" s="16" t="n"/>
      <c r="N322" s="17" t="n"/>
      <c r="Q322" s="16" t="n"/>
      <c r="Z322" s="16" t="n"/>
      <c r="AB322" s="18">
        <f>IF($M322="","",ROUND(YEARFRAC($M322,TODAY()),1))</f>
        <v/>
      </c>
      <c r="AC322" s="19">
        <f>IF($Q322="","",IF($Q322&lt;TODAY(),"Expired",IF($Q322-TODAY()&lt;=90,"Expires within 90 days","In warranty")))</f>
        <v/>
      </c>
      <c r="AD322" s="20">
        <f>IF(OR($M322="",$C322=""),"",IFERROR(EDATE($M322,VALUE(INDEX(Lists!$B$2:$B$11,MATCH($C322,Lists!$A$2:$A$11,0)))),""))</f>
        <v/>
      </c>
      <c r="AE322" s="19">
        <f>IF($AD322="","",IF($AD322&lt;TODAY(),"Overdue",IF($AD322-TODAY()&lt;=90,"Due within 90 days","OK")))</f>
        <v/>
      </c>
      <c r="AF322" s="19">
        <f>IF($A322="","",IF(OR($T322="",$U322=""),"Incomplete",IF(OR($T322="No",$U322="Not enrolled"),"Review","OK")))</f>
        <v/>
      </c>
    </row>
    <row r="323">
      <c r="M323" s="16" t="n"/>
      <c r="N323" s="17" t="n"/>
      <c r="Q323" s="16" t="n"/>
      <c r="Z323" s="16" t="n"/>
      <c r="AB323" s="18">
        <f>IF($M323="","",ROUND(YEARFRAC($M323,TODAY()),1))</f>
        <v/>
      </c>
      <c r="AC323" s="19">
        <f>IF($Q323="","",IF($Q323&lt;TODAY(),"Expired",IF($Q323-TODAY()&lt;=90,"Expires within 90 days","In warranty")))</f>
        <v/>
      </c>
      <c r="AD323" s="20">
        <f>IF(OR($M323="",$C323=""),"",IFERROR(EDATE($M323,VALUE(INDEX(Lists!$B$2:$B$11,MATCH($C323,Lists!$A$2:$A$11,0)))),""))</f>
        <v/>
      </c>
      <c r="AE323" s="19">
        <f>IF($AD323="","",IF($AD323&lt;TODAY(),"Overdue",IF($AD323-TODAY()&lt;=90,"Due within 90 days","OK")))</f>
        <v/>
      </c>
      <c r="AF323" s="19">
        <f>IF($A323="","",IF(OR($T323="",$U323=""),"Incomplete",IF(OR($T323="No",$U323="Not enrolled"),"Review","OK")))</f>
        <v/>
      </c>
    </row>
    <row r="324">
      <c r="M324" s="16" t="n"/>
      <c r="N324" s="17" t="n"/>
      <c r="Q324" s="16" t="n"/>
      <c r="Z324" s="16" t="n"/>
      <c r="AB324" s="18">
        <f>IF($M324="","",ROUND(YEARFRAC($M324,TODAY()),1))</f>
        <v/>
      </c>
      <c r="AC324" s="19">
        <f>IF($Q324="","",IF($Q324&lt;TODAY(),"Expired",IF($Q324-TODAY()&lt;=90,"Expires within 90 days","In warranty")))</f>
        <v/>
      </c>
      <c r="AD324" s="20">
        <f>IF(OR($M324="",$C324=""),"",IFERROR(EDATE($M324,VALUE(INDEX(Lists!$B$2:$B$11,MATCH($C324,Lists!$A$2:$A$11,0)))),""))</f>
        <v/>
      </c>
      <c r="AE324" s="19">
        <f>IF($AD324="","",IF($AD324&lt;TODAY(),"Overdue",IF($AD324-TODAY()&lt;=90,"Due within 90 days","OK")))</f>
        <v/>
      </c>
      <c r="AF324" s="19">
        <f>IF($A324="","",IF(OR($T324="",$U324=""),"Incomplete",IF(OR($T324="No",$U324="Not enrolled"),"Review","OK")))</f>
        <v/>
      </c>
    </row>
    <row r="325">
      <c r="M325" s="16" t="n"/>
      <c r="N325" s="17" t="n"/>
      <c r="Q325" s="16" t="n"/>
      <c r="Z325" s="16" t="n"/>
      <c r="AB325" s="18">
        <f>IF($M325="","",ROUND(YEARFRAC($M325,TODAY()),1))</f>
        <v/>
      </c>
      <c r="AC325" s="19">
        <f>IF($Q325="","",IF($Q325&lt;TODAY(),"Expired",IF($Q325-TODAY()&lt;=90,"Expires within 90 days","In warranty")))</f>
        <v/>
      </c>
      <c r="AD325" s="20">
        <f>IF(OR($M325="",$C325=""),"",IFERROR(EDATE($M325,VALUE(INDEX(Lists!$B$2:$B$11,MATCH($C325,Lists!$A$2:$A$11,0)))),""))</f>
        <v/>
      </c>
      <c r="AE325" s="19">
        <f>IF($AD325="","",IF($AD325&lt;TODAY(),"Overdue",IF($AD325-TODAY()&lt;=90,"Due within 90 days","OK")))</f>
        <v/>
      </c>
      <c r="AF325" s="19">
        <f>IF($A325="","",IF(OR($T325="",$U325=""),"Incomplete",IF(OR($T325="No",$U325="Not enrolled"),"Review","OK")))</f>
        <v/>
      </c>
    </row>
    <row r="326">
      <c r="M326" s="16" t="n"/>
      <c r="N326" s="17" t="n"/>
      <c r="Q326" s="16" t="n"/>
      <c r="Z326" s="16" t="n"/>
      <c r="AB326" s="18">
        <f>IF($M326="","",ROUND(YEARFRAC($M326,TODAY()),1))</f>
        <v/>
      </c>
      <c r="AC326" s="19">
        <f>IF($Q326="","",IF($Q326&lt;TODAY(),"Expired",IF($Q326-TODAY()&lt;=90,"Expires within 90 days","In warranty")))</f>
        <v/>
      </c>
      <c r="AD326" s="20">
        <f>IF(OR($M326="",$C326=""),"",IFERROR(EDATE($M326,VALUE(INDEX(Lists!$B$2:$B$11,MATCH($C326,Lists!$A$2:$A$11,0)))),""))</f>
        <v/>
      </c>
      <c r="AE326" s="19">
        <f>IF($AD326="","",IF($AD326&lt;TODAY(),"Overdue",IF($AD326-TODAY()&lt;=90,"Due within 90 days","OK")))</f>
        <v/>
      </c>
      <c r="AF326" s="19">
        <f>IF($A326="","",IF(OR($T326="",$U326=""),"Incomplete",IF(OR($T326="No",$U326="Not enrolled"),"Review","OK")))</f>
        <v/>
      </c>
    </row>
    <row r="327">
      <c r="M327" s="16" t="n"/>
      <c r="N327" s="17" t="n"/>
      <c r="Q327" s="16" t="n"/>
      <c r="Z327" s="16" t="n"/>
      <c r="AB327" s="18">
        <f>IF($M327="","",ROUND(YEARFRAC($M327,TODAY()),1))</f>
        <v/>
      </c>
      <c r="AC327" s="19">
        <f>IF($Q327="","",IF($Q327&lt;TODAY(),"Expired",IF($Q327-TODAY()&lt;=90,"Expires within 90 days","In warranty")))</f>
        <v/>
      </c>
      <c r="AD327" s="20">
        <f>IF(OR($M327="",$C327=""),"",IFERROR(EDATE($M327,VALUE(INDEX(Lists!$B$2:$B$11,MATCH($C327,Lists!$A$2:$A$11,0)))),""))</f>
        <v/>
      </c>
      <c r="AE327" s="19">
        <f>IF($AD327="","",IF($AD327&lt;TODAY(),"Overdue",IF($AD327-TODAY()&lt;=90,"Due within 90 days","OK")))</f>
        <v/>
      </c>
      <c r="AF327" s="19">
        <f>IF($A327="","",IF(OR($T327="",$U327=""),"Incomplete",IF(OR($T327="No",$U327="Not enrolled"),"Review","OK")))</f>
        <v/>
      </c>
    </row>
    <row r="328">
      <c r="M328" s="16" t="n"/>
      <c r="N328" s="17" t="n"/>
      <c r="Q328" s="16" t="n"/>
      <c r="Z328" s="16" t="n"/>
      <c r="AB328" s="18">
        <f>IF($M328="","",ROUND(YEARFRAC($M328,TODAY()),1))</f>
        <v/>
      </c>
      <c r="AC328" s="19">
        <f>IF($Q328="","",IF($Q328&lt;TODAY(),"Expired",IF($Q328-TODAY()&lt;=90,"Expires within 90 days","In warranty")))</f>
        <v/>
      </c>
      <c r="AD328" s="20">
        <f>IF(OR($M328="",$C328=""),"",IFERROR(EDATE($M328,VALUE(INDEX(Lists!$B$2:$B$11,MATCH($C328,Lists!$A$2:$A$11,0)))),""))</f>
        <v/>
      </c>
      <c r="AE328" s="19">
        <f>IF($AD328="","",IF($AD328&lt;TODAY(),"Overdue",IF($AD328-TODAY()&lt;=90,"Due within 90 days","OK")))</f>
        <v/>
      </c>
      <c r="AF328" s="19">
        <f>IF($A328="","",IF(OR($T328="",$U328=""),"Incomplete",IF(OR($T328="No",$U328="Not enrolled"),"Review","OK")))</f>
        <v/>
      </c>
    </row>
    <row r="329">
      <c r="M329" s="16" t="n"/>
      <c r="N329" s="17" t="n"/>
      <c r="Q329" s="16" t="n"/>
      <c r="Z329" s="16" t="n"/>
      <c r="AB329" s="18">
        <f>IF($M329="","",ROUND(YEARFRAC($M329,TODAY()),1))</f>
        <v/>
      </c>
      <c r="AC329" s="19">
        <f>IF($Q329="","",IF($Q329&lt;TODAY(),"Expired",IF($Q329-TODAY()&lt;=90,"Expires within 90 days","In warranty")))</f>
        <v/>
      </c>
      <c r="AD329" s="20">
        <f>IF(OR($M329="",$C329=""),"",IFERROR(EDATE($M329,VALUE(INDEX(Lists!$B$2:$B$11,MATCH($C329,Lists!$A$2:$A$11,0)))),""))</f>
        <v/>
      </c>
      <c r="AE329" s="19">
        <f>IF($AD329="","",IF($AD329&lt;TODAY(),"Overdue",IF($AD329-TODAY()&lt;=90,"Due within 90 days","OK")))</f>
        <v/>
      </c>
      <c r="AF329" s="19">
        <f>IF($A329="","",IF(OR($T329="",$U329=""),"Incomplete",IF(OR($T329="No",$U329="Not enrolled"),"Review","OK")))</f>
        <v/>
      </c>
    </row>
    <row r="330">
      <c r="M330" s="16" t="n"/>
      <c r="N330" s="17" t="n"/>
      <c r="Q330" s="16" t="n"/>
      <c r="Z330" s="16" t="n"/>
      <c r="AB330" s="18">
        <f>IF($M330="","",ROUND(YEARFRAC($M330,TODAY()),1))</f>
        <v/>
      </c>
      <c r="AC330" s="19">
        <f>IF($Q330="","",IF($Q330&lt;TODAY(),"Expired",IF($Q330-TODAY()&lt;=90,"Expires within 90 days","In warranty")))</f>
        <v/>
      </c>
      <c r="AD330" s="20">
        <f>IF(OR($M330="",$C330=""),"",IFERROR(EDATE($M330,VALUE(INDEX(Lists!$B$2:$B$11,MATCH($C330,Lists!$A$2:$A$11,0)))),""))</f>
        <v/>
      </c>
      <c r="AE330" s="19">
        <f>IF($AD330="","",IF($AD330&lt;TODAY(),"Overdue",IF($AD330-TODAY()&lt;=90,"Due within 90 days","OK")))</f>
        <v/>
      </c>
      <c r="AF330" s="19">
        <f>IF($A330="","",IF(OR($T330="",$U330=""),"Incomplete",IF(OR($T330="No",$U330="Not enrolled"),"Review","OK")))</f>
        <v/>
      </c>
    </row>
    <row r="331">
      <c r="M331" s="16" t="n"/>
      <c r="N331" s="17" t="n"/>
      <c r="Q331" s="16" t="n"/>
      <c r="Z331" s="16" t="n"/>
      <c r="AB331" s="18">
        <f>IF($M331="","",ROUND(YEARFRAC($M331,TODAY()),1))</f>
        <v/>
      </c>
      <c r="AC331" s="19">
        <f>IF($Q331="","",IF($Q331&lt;TODAY(),"Expired",IF($Q331-TODAY()&lt;=90,"Expires within 90 days","In warranty")))</f>
        <v/>
      </c>
      <c r="AD331" s="20">
        <f>IF(OR($M331="",$C331=""),"",IFERROR(EDATE($M331,VALUE(INDEX(Lists!$B$2:$B$11,MATCH($C331,Lists!$A$2:$A$11,0)))),""))</f>
        <v/>
      </c>
      <c r="AE331" s="19">
        <f>IF($AD331="","",IF($AD331&lt;TODAY(),"Overdue",IF($AD331-TODAY()&lt;=90,"Due within 90 days","OK")))</f>
        <v/>
      </c>
      <c r="AF331" s="19">
        <f>IF($A331="","",IF(OR($T331="",$U331=""),"Incomplete",IF(OR($T331="No",$U331="Not enrolled"),"Review","OK")))</f>
        <v/>
      </c>
    </row>
    <row r="332">
      <c r="M332" s="16" t="n"/>
      <c r="N332" s="17" t="n"/>
      <c r="Q332" s="16" t="n"/>
      <c r="Z332" s="16" t="n"/>
      <c r="AB332" s="18">
        <f>IF($M332="","",ROUND(YEARFRAC($M332,TODAY()),1))</f>
        <v/>
      </c>
      <c r="AC332" s="19">
        <f>IF($Q332="","",IF($Q332&lt;TODAY(),"Expired",IF($Q332-TODAY()&lt;=90,"Expires within 90 days","In warranty")))</f>
        <v/>
      </c>
      <c r="AD332" s="20">
        <f>IF(OR($M332="",$C332=""),"",IFERROR(EDATE($M332,VALUE(INDEX(Lists!$B$2:$B$11,MATCH($C332,Lists!$A$2:$A$11,0)))),""))</f>
        <v/>
      </c>
      <c r="AE332" s="19">
        <f>IF($AD332="","",IF($AD332&lt;TODAY(),"Overdue",IF($AD332-TODAY()&lt;=90,"Due within 90 days","OK")))</f>
        <v/>
      </c>
      <c r="AF332" s="19">
        <f>IF($A332="","",IF(OR($T332="",$U332=""),"Incomplete",IF(OR($T332="No",$U332="Not enrolled"),"Review","OK")))</f>
        <v/>
      </c>
    </row>
    <row r="333">
      <c r="M333" s="16" t="n"/>
      <c r="N333" s="17" t="n"/>
      <c r="Q333" s="16" t="n"/>
      <c r="Z333" s="16" t="n"/>
      <c r="AB333" s="18">
        <f>IF($M333="","",ROUND(YEARFRAC($M333,TODAY()),1))</f>
        <v/>
      </c>
      <c r="AC333" s="19">
        <f>IF($Q333="","",IF($Q333&lt;TODAY(),"Expired",IF($Q333-TODAY()&lt;=90,"Expires within 90 days","In warranty")))</f>
        <v/>
      </c>
      <c r="AD333" s="20">
        <f>IF(OR($M333="",$C333=""),"",IFERROR(EDATE($M333,VALUE(INDEX(Lists!$B$2:$B$11,MATCH($C333,Lists!$A$2:$A$11,0)))),""))</f>
        <v/>
      </c>
      <c r="AE333" s="19">
        <f>IF($AD333="","",IF($AD333&lt;TODAY(),"Overdue",IF($AD333-TODAY()&lt;=90,"Due within 90 days","OK")))</f>
        <v/>
      </c>
      <c r="AF333" s="19">
        <f>IF($A333="","",IF(OR($T333="",$U333=""),"Incomplete",IF(OR($T333="No",$U333="Not enrolled"),"Review","OK")))</f>
        <v/>
      </c>
    </row>
    <row r="334">
      <c r="M334" s="16" t="n"/>
      <c r="N334" s="17" t="n"/>
      <c r="Q334" s="16" t="n"/>
      <c r="Z334" s="16" t="n"/>
      <c r="AB334" s="18">
        <f>IF($M334="","",ROUND(YEARFRAC($M334,TODAY()),1))</f>
        <v/>
      </c>
      <c r="AC334" s="19">
        <f>IF($Q334="","",IF($Q334&lt;TODAY(),"Expired",IF($Q334-TODAY()&lt;=90,"Expires within 90 days","In warranty")))</f>
        <v/>
      </c>
      <c r="AD334" s="20">
        <f>IF(OR($M334="",$C334=""),"",IFERROR(EDATE($M334,VALUE(INDEX(Lists!$B$2:$B$11,MATCH($C334,Lists!$A$2:$A$11,0)))),""))</f>
        <v/>
      </c>
      <c r="AE334" s="19">
        <f>IF($AD334="","",IF($AD334&lt;TODAY(),"Overdue",IF($AD334-TODAY()&lt;=90,"Due within 90 days","OK")))</f>
        <v/>
      </c>
      <c r="AF334" s="19">
        <f>IF($A334="","",IF(OR($T334="",$U334=""),"Incomplete",IF(OR($T334="No",$U334="Not enrolled"),"Review","OK")))</f>
        <v/>
      </c>
    </row>
    <row r="335">
      <c r="M335" s="16" t="n"/>
      <c r="N335" s="17" t="n"/>
      <c r="Q335" s="16" t="n"/>
      <c r="Z335" s="16" t="n"/>
      <c r="AB335" s="18">
        <f>IF($M335="","",ROUND(YEARFRAC($M335,TODAY()),1))</f>
        <v/>
      </c>
      <c r="AC335" s="19">
        <f>IF($Q335="","",IF($Q335&lt;TODAY(),"Expired",IF($Q335-TODAY()&lt;=90,"Expires within 90 days","In warranty")))</f>
        <v/>
      </c>
      <c r="AD335" s="20">
        <f>IF(OR($M335="",$C335=""),"",IFERROR(EDATE($M335,VALUE(INDEX(Lists!$B$2:$B$11,MATCH($C335,Lists!$A$2:$A$11,0)))),""))</f>
        <v/>
      </c>
      <c r="AE335" s="19">
        <f>IF($AD335="","",IF($AD335&lt;TODAY(),"Overdue",IF($AD335-TODAY()&lt;=90,"Due within 90 days","OK")))</f>
        <v/>
      </c>
      <c r="AF335" s="19">
        <f>IF($A335="","",IF(OR($T335="",$U335=""),"Incomplete",IF(OR($T335="No",$U335="Not enrolled"),"Review","OK")))</f>
        <v/>
      </c>
    </row>
    <row r="336">
      <c r="M336" s="16" t="n"/>
      <c r="N336" s="17" t="n"/>
      <c r="Q336" s="16" t="n"/>
      <c r="Z336" s="16" t="n"/>
      <c r="AB336" s="18">
        <f>IF($M336="","",ROUND(YEARFRAC($M336,TODAY()),1))</f>
        <v/>
      </c>
      <c r="AC336" s="19">
        <f>IF($Q336="","",IF($Q336&lt;TODAY(),"Expired",IF($Q336-TODAY()&lt;=90,"Expires within 90 days","In warranty")))</f>
        <v/>
      </c>
      <c r="AD336" s="20">
        <f>IF(OR($M336="",$C336=""),"",IFERROR(EDATE($M336,VALUE(INDEX(Lists!$B$2:$B$11,MATCH($C336,Lists!$A$2:$A$11,0)))),""))</f>
        <v/>
      </c>
      <c r="AE336" s="19">
        <f>IF($AD336="","",IF($AD336&lt;TODAY(),"Overdue",IF($AD336-TODAY()&lt;=90,"Due within 90 days","OK")))</f>
        <v/>
      </c>
      <c r="AF336" s="19">
        <f>IF($A336="","",IF(OR($T336="",$U336=""),"Incomplete",IF(OR($T336="No",$U336="Not enrolled"),"Review","OK")))</f>
        <v/>
      </c>
    </row>
    <row r="337">
      <c r="M337" s="16" t="n"/>
      <c r="N337" s="17" t="n"/>
      <c r="Q337" s="16" t="n"/>
      <c r="Z337" s="16" t="n"/>
      <c r="AB337" s="18">
        <f>IF($M337="","",ROUND(YEARFRAC($M337,TODAY()),1))</f>
        <v/>
      </c>
      <c r="AC337" s="19">
        <f>IF($Q337="","",IF($Q337&lt;TODAY(),"Expired",IF($Q337-TODAY()&lt;=90,"Expires within 90 days","In warranty")))</f>
        <v/>
      </c>
      <c r="AD337" s="20">
        <f>IF(OR($M337="",$C337=""),"",IFERROR(EDATE($M337,VALUE(INDEX(Lists!$B$2:$B$11,MATCH($C337,Lists!$A$2:$A$11,0)))),""))</f>
        <v/>
      </c>
      <c r="AE337" s="19">
        <f>IF($AD337="","",IF($AD337&lt;TODAY(),"Overdue",IF($AD337-TODAY()&lt;=90,"Due within 90 days","OK")))</f>
        <v/>
      </c>
      <c r="AF337" s="19">
        <f>IF($A337="","",IF(OR($T337="",$U337=""),"Incomplete",IF(OR($T337="No",$U337="Not enrolled"),"Review","OK")))</f>
        <v/>
      </c>
    </row>
    <row r="338">
      <c r="M338" s="16" t="n"/>
      <c r="N338" s="17" t="n"/>
      <c r="Q338" s="16" t="n"/>
      <c r="Z338" s="16" t="n"/>
      <c r="AB338" s="18">
        <f>IF($M338="","",ROUND(YEARFRAC($M338,TODAY()),1))</f>
        <v/>
      </c>
      <c r="AC338" s="19">
        <f>IF($Q338="","",IF($Q338&lt;TODAY(),"Expired",IF($Q338-TODAY()&lt;=90,"Expires within 90 days","In warranty")))</f>
        <v/>
      </c>
      <c r="AD338" s="20">
        <f>IF(OR($M338="",$C338=""),"",IFERROR(EDATE($M338,VALUE(INDEX(Lists!$B$2:$B$11,MATCH($C338,Lists!$A$2:$A$11,0)))),""))</f>
        <v/>
      </c>
      <c r="AE338" s="19">
        <f>IF($AD338="","",IF($AD338&lt;TODAY(),"Overdue",IF($AD338-TODAY()&lt;=90,"Due within 90 days","OK")))</f>
        <v/>
      </c>
      <c r="AF338" s="19">
        <f>IF($A338="","",IF(OR($T338="",$U338=""),"Incomplete",IF(OR($T338="No",$U338="Not enrolled"),"Review","OK")))</f>
        <v/>
      </c>
    </row>
    <row r="339">
      <c r="M339" s="16" t="n"/>
      <c r="N339" s="17" t="n"/>
      <c r="Q339" s="16" t="n"/>
      <c r="Z339" s="16" t="n"/>
      <c r="AB339" s="18">
        <f>IF($M339="","",ROUND(YEARFRAC($M339,TODAY()),1))</f>
        <v/>
      </c>
      <c r="AC339" s="19">
        <f>IF($Q339="","",IF($Q339&lt;TODAY(),"Expired",IF($Q339-TODAY()&lt;=90,"Expires within 90 days","In warranty")))</f>
        <v/>
      </c>
      <c r="AD339" s="20">
        <f>IF(OR($M339="",$C339=""),"",IFERROR(EDATE($M339,VALUE(INDEX(Lists!$B$2:$B$11,MATCH($C339,Lists!$A$2:$A$11,0)))),""))</f>
        <v/>
      </c>
      <c r="AE339" s="19">
        <f>IF($AD339="","",IF($AD339&lt;TODAY(),"Overdue",IF($AD339-TODAY()&lt;=90,"Due within 90 days","OK")))</f>
        <v/>
      </c>
      <c r="AF339" s="19">
        <f>IF($A339="","",IF(OR($T339="",$U339=""),"Incomplete",IF(OR($T339="No",$U339="Not enrolled"),"Review","OK")))</f>
        <v/>
      </c>
    </row>
    <row r="340">
      <c r="M340" s="16" t="n"/>
      <c r="N340" s="17" t="n"/>
      <c r="Q340" s="16" t="n"/>
      <c r="Z340" s="16" t="n"/>
      <c r="AB340" s="18">
        <f>IF($M340="","",ROUND(YEARFRAC($M340,TODAY()),1))</f>
        <v/>
      </c>
      <c r="AC340" s="19">
        <f>IF($Q340="","",IF($Q340&lt;TODAY(),"Expired",IF($Q340-TODAY()&lt;=90,"Expires within 90 days","In warranty")))</f>
        <v/>
      </c>
      <c r="AD340" s="20">
        <f>IF(OR($M340="",$C340=""),"",IFERROR(EDATE($M340,VALUE(INDEX(Lists!$B$2:$B$11,MATCH($C340,Lists!$A$2:$A$11,0)))),""))</f>
        <v/>
      </c>
      <c r="AE340" s="19">
        <f>IF($AD340="","",IF($AD340&lt;TODAY(),"Overdue",IF($AD340-TODAY()&lt;=90,"Due within 90 days","OK")))</f>
        <v/>
      </c>
      <c r="AF340" s="19">
        <f>IF($A340="","",IF(OR($T340="",$U340=""),"Incomplete",IF(OR($T340="No",$U340="Not enrolled"),"Review","OK")))</f>
        <v/>
      </c>
    </row>
    <row r="341">
      <c r="M341" s="16" t="n"/>
      <c r="N341" s="17" t="n"/>
      <c r="Q341" s="16" t="n"/>
      <c r="Z341" s="16" t="n"/>
      <c r="AB341" s="18">
        <f>IF($M341="","",ROUND(YEARFRAC($M341,TODAY()),1))</f>
        <v/>
      </c>
      <c r="AC341" s="19">
        <f>IF($Q341="","",IF($Q341&lt;TODAY(),"Expired",IF($Q341-TODAY()&lt;=90,"Expires within 90 days","In warranty")))</f>
        <v/>
      </c>
      <c r="AD341" s="20">
        <f>IF(OR($M341="",$C341=""),"",IFERROR(EDATE($M341,VALUE(INDEX(Lists!$B$2:$B$11,MATCH($C341,Lists!$A$2:$A$11,0)))),""))</f>
        <v/>
      </c>
      <c r="AE341" s="19">
        <f>IF($AD341="","",IF($AD341&lt;TODAY(),"Overdue",IF($AD341-TODAY()&lt;=90,"Due within 90 days","OK")))</f>
        <v/>
      </c>
      <c r="AF341" s="19">
        <f>IF($A341="","",IF(OR($T341="",$U341=""),"Incomplete",IF(OR($T341="No",$U341="Not enrolled"),"Review","OK")))</f>
        <v/>
      </c>
    </row>
    <row r="342">
      <c r="M342" s="16" t="n"/>
      <c r="N342" s="17" t="n"/>
      <c r="Q342" s="16" t="n"/>
      <c r="Z342" s="16" t="n"/>
      <c r="AB342" s="18">
        <f>IF($M342="","",ROUND(YEARFRAC($M342,TODAY()),1))</f>
        <v/>
      </c>
      <c r="AC342" s="19">
        <f>IF($Q342="","",IF($Q342&lt;TODAY(),"Expired",IF($Q342-TODAY()&lt;=90,"Expires within 90 days","In warranty")))</f>
        <v/>
      </c>
      <c r="AD342" s="20">
        <f>IF(OR($M342="",$C342=""),"",IFERROR(EDATE($M342,VALUE(INDEX(Lists!$B$2:$B$11,MATCH($C342,Lists!$A$2:$A$11,0)))),""))</f>
        <v/>
      </c>
      <c r="AE342" s="19">
        <f>IF($AD342="","",IF($AD342&lt;TODAY(),"Overdue",IF($AD342-TODAY()&lt;=90,"Due within 90 days","OK")))</f>
        <v/>
      </c>
      <c r="AF342" s="19">
        <f>IF($A342="","",IF(OR($T342="",$U342=""),"Incomplete",IF(OR($T342="No",$U342="Not enrolled"),"Review","OK")))</f>
        <v/>
      </c>
    </row>
    <row r="343">
      <c r="M343" s="16" t="n"/>
      <c r="N343" s="17" t="n"/>
      <c r="Q343" s="16" t="n"/>
      <c r="Z343" s="16" t="n"/>
      <c r="AB343" s="18">
        <f>IF($M343="","",ROUND(YEARFRAC($M343,TODAY()),1))</f>
        <v/>
      </c>
      <c r="AC343" s="19">
        <f>IF($Q343="","",IF($Q343&lt;TODAY(),"Expired",IF($Q343-TODAY()&lt;=90,"Expires within 90 days","In warranty")))</f>
        <v/>
      </c>
      <c r="AD343" s="20">
        <f>IF(OR($M343="",$C343=""),"",IFERROR(EDATE($M343,VALUE(INDEX(Lists!$B$2:$B$11,MATCH($C343,Lists!$A$2:$A$11,0)))),""))</f>
        <v/>
      </c>
      <c r="AE343" s="19">
        <f>IF($AD343="","",IF($AD343&lt;TODAY(),"Overdue",IF($AD343-TODAY()&lt;=90,"Due within 90 days","OK")))</f>
        <v/>
      </c>
      <c r="AF343" s="19">
        <f>IF($A343="","",IF(OR($T343="",$U343=""),"Incomplete",IF(OR($T343="No",$U343="Not enrolled"),"Review","OK")))</f>
        <v/>
      </c>
    </row>
    <row r="344">
      <c r="M344" s="16" t="n"/>
      <c r="N344" s="17" t="n"/>
      <c r="Q344" s="16" t="n"/>
      <c r="Z344" s="16" t="n"/>
      <c r="AB344" s="18">
        <f>IF($M344="","",ROUND(YEARFRAC($M344,TODAY()),1))</f>
        <v/>
      </c>
      <c r="AC344" s="19">
        <f>IF($Q344="","",IF($Q344&lt;TODAY(),"Expired",IF($Q344-TODAY()&lt;=90,"Expires within 90 days","In warranty")))</f>
        <v/>
      </c>
      <c r="AD344" s="20">
        <f>IF(OR($M344="",$C344=""),"",IFERROR(EDATE($M344,VALUE(INDEX(Lists!$B$2:$B$11,MATCH($C344,Lists!$A$2:$A$11,0)))),""))</f>
        <v/>
      </c>
      <c r="AE344" s="19">
        <f>IF($AD344="","",IF($AD344&lt;TODAY(),"Overdue",IF($AD344-TODAY()&lt;=90,"Due within 90 days","OK")))</f>
        <v/>
      </c>
      <c r="AF344" s="19">
        <f>IF($A344="","",IF(OR($T344="",$U344=""),"Incomplete",IF(OR($T344="No",$U344="Not enrolled"),"Review","OK")))</f>
        <v/>
      </c>
    </row>
    <row r="345">
      <c r="M345" s="16" t="n"/>
      <c r="N345" s="17" t="n"/>
      <c r="Q345" s="16" t="n"/>
      <c r="Z345" s="16" t="n"/>
      <c r="AB345" s="18">
        <f>IF($M345="","",ROUND(YEARFRAC($M345,TODAY()),1))</f>
        <v/>
      </c>
      <c r="AC345" s="19">
        <f>IF($Q345="","",IF($Q345&lt;TODAY(),"Expired",IF($Q345-TODAY()&lt;=90,"Expires within 90 days","In warranty")))</f>
        <v/>
      </c>
      <c r="AD345" s="20">
        <f>IF(OR($M345="",$C345=""),"",IFERROR(EDATE($M345,VALUE(INDEX(Lists!$B$2:$B$11,MATCH($C345,Lists!$A$2:$A$11,0)))),""))</f>
        <v/>
      </c>
      <c r="AE345" s="19">
        <f>IF($AD345="","",IF($AD345&lt;TODAY(),"Overdue",IF($AD345-TODAY()&lt;=90,"Due within 90 days","OK")))</f>
        <v/>
      </c>
      <c r="AF345" s="19">
        <f>IF($A345="","",IF(OR($T345="",$U345=""),"Incomplete",IF(OR($T345="No",$U345="Not enrolled"),"Review","OK")))</f>
        <v/>
      </c>
    </row>
    <row r="346">
      <c r="M346" s="16" t="n"/>
      <c r="N346" s="17" t="n"/>
      <c r="Q346" s="16" t="n"/>
      <c r="Z346" s="16" t="n"/>
      <c r="AB346" s="18">
        <f>IF($M346="","",ROUND(YEARFRAC($M346,TODAY()),1))</f>
        <v/>
      </c>
      <c r="AC346" s="19">
        <f>IF($Q346="","",IF($Q346&lt;TODAY(),"Expired",IF($Q346-TODAY()&lt;=90,"Expires within 90 days","In warranty")))</f>
        <v/>
      </c>
      <c r="AD346" s="20">
        <f>IF(OR($M346="",$C346=""),"",IFERROR(EDATE($M346,VALUE(INDEX(Lists!$B$2:$B$11,MATCH($C346,Lists!$A$2:$A$11,0)))),""))</f>
        <v/>
      </c>
      <c r="AE346" s="19">
        <f>IF($AD346="","",IF($AD346&lt;TODAY(),"Overdue",IF($AD346-TODAY()&lt;=90,"Due within 90 days","OK")))</f>
        <v/>
      </c>
      <c r="AF346" s="19">
        <f>IF($A346="","",IF(OR($T346="",$U346=""),"Incomplete",IF(OR($T346="No",$U346="Not enrolled"),"Review","OK")))</f>
        <v/>
      </c>
    </row>
    <row r="347">
      <c r="M347" s="16" t="n"/>
      <c r="N347" s="17" t="n"/>
      <c r="Q347" s="16" t="n"/>
      <c r="Z347" s="16" t="n"/>
      <c r="AB347" s="18">
        <f>IF($M347="","",ROUND(YEARFRAC($M347,TODAY()),1))</f>
        <v/>
      </c>
      <c r="AC347" s="19">
        <f>IF($Q347="","",IF($Q347&lt;TODAY(),"Expired",IF($Q347-TODAY()&lt;=90,"Expires within 90 days","In warranty")))</f>
        <v/>
      </c>
      <c r="AD347" s="20">
        <f>IF(OR($M347="",$C347=""),"",IFERROR(EDATE($M347,VALUE(INDEX(Lists!$B$2:$B$11,MATCH($C347,Lists!$A$2:$A$11,0)))),""))</f>
        <v/>
      </c>
      <c r="AE347" s="19">
        <f>IF($AD347="","",IF($AD347&lt;TODAY(),"Overdue",IF($AD347-TODAY()&lt;=90,"Due within 90 days","OK")))</f>
        <v/>
      </c>
      <c r="AF347" s="19">
        <f>IF($A347="","",IF(OR($T347="",$U347=""),"Incomplete",IF(OR($T347="No",$U347="Not enrolled"),"Review","OK")))</f>
        <v/>
      </c>
    </row>
    <row r="348">
      <c r="M348" s="16" t="n"/>
      <c r="N348" s="17" t="n"/>
      <c r="Q348" s="16" t="n"/>
      <c r="Z348" s="16" t="n"/>
      <c r="AB348" s="18">
        <f>IF($M348="","",ROUND(YEARFRAC($M348,TODAY()),1))</f>
        <v/>
      </c>
      <c r="AC348" s="19">
        <f>IF($Q348="","",IF($Q348&lt;TODAY(),"Expired",IF($Q348-TODAY()&lt;=90,"Expires within 90 days","In warranty")))</f>
        <v/>
      </c>
      <c r="AD348" s="20">
        <f>IF(OR($M348="",$C348=""),"",IFERROR(EDATE($M348,VALUE(INDEX(Lists!$B$2:$B$11,MATCH($C348,Lists!$A$2:$A$11,0)))),""))</f>
        <v/>
      </c>
      <c r="AE348" s="19">
        <f>IF($AD348="","",IF($AD348&lt;TODAY(),"Overdue",IF($AD348-TODAY()&lt;=90,"Due within 90 days","OK")))</f>
        <v/>
      </c>
      <c r="AF348" s="19">
        <f>IF($A348="","",IF(OR($T348="",$U348=""),"Incomplete",IF(OR($T348="No",$U348="Not enrolled"),"Review","OK")))</f>
        <v/>
      </c>
    </row>
    <row r="349">
      <c r="M349" s="16" t="n"/>
      <c r="N349" s="17" t="n"/>
      <c r="Q349" s="16" t="n"/>
      <c r="Z349" s="16" t="n"/>
      <c r="AB349" s="18">
        <f>IF($M349="","",ROUND(YEARFRAC($M349,TODAY()),1))</f>
        <v/>
      </c>
      <c r="AC349" s="19">
        <f>IF($Q349="","",IF($Q349&lt;TODAY(),"Expired",IF($Q349-TODAY()&lt;=90,"Expires within 90 days","In warranty")))</f>
        <v/>
      </c>
      <c r="AD349" s="20">
        <f>IF(OR($M349="",$C349=""),"",IFERROR(EDATE($M349,VALUE(INDEX(Lists!$B$2:$B$11,MATCH($C349,Lists!$A$2:$A$11,0)))),""))</f>
        <v/>
      </c>
      <c r="AE349" s="19">
        <f>IF($AD349="","",IF($AD349&lt;TODAY(),"Overdue",IF($AD349-TODAY()&lt;=90,"Due within 90 days","OK")))</f>
        <v/>
      </c>
      <c r="AF349" s="19">
        <f>IF($A349="","",IF(OR($T349="",$U349=""),"Incomplete",IF(OR($T349="No",$U349="Not enrolled"),"Review","OK")))</f>
        <v/>
      </c>
    </row>
    <row r="350">
      <c r="M350" s="16" t="n"/>
      <c r="N350" s="17" t="n"/>
      <c r="Q350" s="16" t="n"/>
      <c r="Z350" s="16" t="n"/>
      <c r="AB350" s="18">
        <f>IF($M350="","",ROUND(YEARFRAC($M350,TODAY()),1))</f>
        <v/>
      </c>
      <c r="AC350" s="19">
        <f>IF($Q350="","",IF($Q350&lt;TODAY(),"Expired",IF($Q350-TODAY()&lt;=90,"Expires within 90 days","In warranty")))</f>
        <v/>
      </c>
      <c r="AD350" s="20">
        <f>IF(OR($M350="",$C350=""),"",IFERROR(EDATE($M350,VALUE(INDEX(Lists!$B$2:$B$11,MATCH($C350,Lists!$A$2:$A$11,0)))),""))</f>
        <v/>
      </c>
      <c r="AE350" s="19">
        <f>IF($AD350="","",IF($AD350&lt;TODAY(),"Overdue",IF($AD350-TODAY()&lt;=90,"Due within 90 days","OK")))</f>
        <v/>
      </c>
      <c r="AF350" s="19">
        <f>IF($A350="","",IF(OR($T350="",$U350=""),"Incomplete",IF(OR($T350="No",$U350="Not enrolled"),"Review","OK")))</f>
        <v/>
      </c>
    </row>
    <row r="351">
      <c r="M351" s="16" t="n"/>
      <c r="N351" s="17" t="n"/>
      <c r="Q351" s="16" t="n"/>
      <c r="Z351" s="16" t="n"/>
      <c r="AB351" s="18">
        <f>IF($M351="","",ROUND(YEARFRAC($M351,TODAY()),1))</f>
        <v/>
      </c>
      <c r="AC351" s="19">
        <f>IF($Q351="","",IF($Q351&lt;TODAY(),"Expired",IF($Q351-TODAY()&lt;=90,"Expires within 90 days","In warranty")))</f>
        <v/>
      </c>
      <c r="AD351" s="20">
        <f>IF(OR($M351="",$C351=""),"",IFERROR(EDATE($M351,VALUE(INDEX(Lists!$B$2:$B$11,MATCH($C351,Lists!$A$2:$A$11,0)))),""))</f>
        <v/>
      </c>
      <c r="AE351" s="19">
        <f>IF($AD351="","",IF($AD351&lt;TODAY(),"Overdue",IF($AD351-TODAY()&lt;=90,"Due within 90 days","OK")))</f>
        <v/>
      </c>
      <c r="AF351" s="19">
        <f>IF($A351="","",IF(OR($T351="",$U351=""),"Incomplete",IF(OR($T351="No",$U351="Not enrolled"),"Review","OK")))</f>
        <v/>
      </c>
    </row>
    <row r="352">
      <c r="M352" s="16" t="n"/>
      <c r="N352" s="17" t="n"/>
      <c r="Q352" s="16" t="n"/>
      <c r="Z352" s="16" t="n"/>
      <c r="AB352" s="18">
        <f>IF($M352="","",ROUND(YEARFRAC($M352,TODAY()),1))</f>
        <v/>
      </c>
      <c r="AC352" s="19">
        <f>IF($Q352="","",IF($Q352&lt;TODAY(),"Expired",IF($Q352-TODAY()&lt;=90,"Expires within 90 days","In warranty")))</f>
        <v/>
      </c>
      <c r="AD352" s="20">
        <f>IF(OR($M352="",$C352=""),"",IFERROR(EDATE($M352,VALUE(INDEX(Lists!$B$2:$B$11,MATCH($C352,Lists!$A$2:$A$11,0)))),""))</f>
        <v/>
      </c>
      <c r="AE352" s="19">
        <f>IF($AD352="","",IF($AD352&lt;TODAY(),"Overdue",IF($AD352-TODAY()&lt;=90,"Due within 90 days","OK")))</f>
        <v/>
      </c>
      <c r="AF352" s="19">
        <f>IF($A352="","",IF(OR($T352="",$U352=""),"Incomplete",IF(OR($T352="No",$U352="Not enrolled"),"Review","OK")))</f>
        <v/>
      </c>
    </row>
    <row r="353">
      <c r="M353" s="16" t="n"/>
      <c r="N353" s="17" t="n"/>
      <c r="Q353" s="16" t="n"/>
      <c r="Z353" s="16" t="n"/>
      <c r="AB353" s="18">
        <f>IF($M353="","",ROUND(YEARFRAC($M353,TODAY()),1))</f>
        <v/>
      </c>
      <c r="AC353" s="19">
        <f>IF($Q353="","",IF($Q353&lt;TODAY(),"Expired",IF($Q353-TODAY()&lt;=90,"Expires within 90 days","In warranty")))</f>
        <v/>
      </c>
      <c r="AD353" s="20">
        <f>IF(OR($M353="",$C353=""),"",IFERROR(EDATE($M353,VALUE(INDEX(Lists!$B$2:$B$11,MATCH($C353,Lists!$A$2:$A$11,0)))),""))</f>
        <v/>
      </c>
      <c r="AE353" s="19">
        <f>IF($AD353="","",IF($AD353&lt;TODAY(),"Overdue",IF($AD353-TODAY()&lt;=90,"Due within 90 days","OK")))</f>
        <v/>
      </c>
      <c r="AF353" s="19">
        <f>IF($A353="","",IF(OR($T353="",$U353=""),"Incomplete",IF(OR($T353="No",$U353="Not enrolled"),"Review","OK")))</f>
        <v/>
      </c>
    </row>
    <row r="354">
      <c r="M354" s="16" t="n"/>
      <c r="N354" s="17" t="n"/>
      <c r="Q354" s="16" t="n"/>
      <c r="Z354" s="16" t="n"/>
      <c r="AB354" s="18">
        <f>IF($M354="","",ROUND(YEARFRAC($M354,TODAY()),1))</f>
        <v/>
      </c>
      <c r="AC354" s="19">
        <f>IF($Q354="","",IF($Q354&lt;TODAY(),"Expired",IF($Q354-TODAY()&lt;=90,"Expires within 90 days","In warranty")))</f>
        <v/>
      </c>
      <c r="AD354" s="20">
        <f>IF(OR($M354="",$C354=""),"",IFERROR(EDATE($M354,VALUE(INDEX(Lists!$B$2:$B$11,MATCH($C354,Lists!$A$2:$A$11,0)))),""))</f>
        <v/>
      </c>
      <c r="AE354" s="19">
        <f>IF($AD354="","",IF($AD354&lt;TODAY(),"Overdue",IF($AD354-TODAY()&lt;=90,"Due within 90 days","OK")))</f>
        <v/>
      </c>
      <c r="AF354" s="19">
        <f>IF($A354="","",IF(OR($T354="",$U354=""),"Incomplete",IF(OR($T354="No",$U354="Not enrolled"),"Review","OK")))</f>
        <v/>
      </c>
    </row>
    <row r="355">
      <c r="M355" s="16" t="n"/>
      <c r="N355" s="17" t="n"/>
      <c r="Q355" s="16" t="n"/>
      <c r="Z355" s="16" t="n"/>
      <c r="AB355" s="18">
        <f>IF($M355="","",ROUND(YEARFRAC($M355,TODAY()),1))</f>
        <v/>
      </c>
      <c r="AC355" s="19">
        <f>IF($Q355="","",IF($Q355&lt;TODAY(),"Expired",IF($Q355-TODAY()&lt;=90,"Expires within 90 days","In warranty")))</f>
        <v/>
      </c>
      <c r="AD355" s="20">
        <f>IF(OR($M355="",$C355=""),"",IFERROR(EDATE($M355,VALUE(INDEX(Lists!$B$2:$B$11,MATCH($C355,Lists!$A$2:$A$11,0)))),""))</f>
        <v/>
      </c>
      <c r="AE355" s="19">
        <f>IF($AD355="","",IF($AD355&lt;TODAY(),"Overdue",IF($AD355-TODAY()&lt;=90,"Due within 90 days","OK")))</f>
        <v/>
      </c>
      <c r="AF355" s="19">
        <f>IF($A355="","",IF(OR($T355="",$U355=""),"Incomplete",IF(OR($T355="No",$U355="Not enrolled"),"Review","OK")))</f>
        <v/>
      </c>
    </row>
    <row r="356">
      <c r="M356" s="16" t="n"/>
      <c r="N356" s="17" t="n"/>
      <c r="Q356" s="16" t="n"/>
      <c r="Z356" s="16" t="n"/>
      <c r="AB356" s="18">
        <f>IF($M356="","",ROUND(YEARFRAC($M356,TODAY()),1))</f>
        <v/>
      </c>
      <c r="AC356" s="19">
        <f>IF($Q356="","",IF($Q356&lt;TODAY(),"Expired",IF($Q356-TODAY()&lt;=90,"Expires within 90 days","In warranty")))</f>
        <v/>
      </c>
      <c r="AD356" s="20">
        <f>IF(OR($M356="",$C356=""),"",IFERROR(EDATE($M356,VALUE(INDEX(Lists!$B$2:$B$11,MATCH($C356,Lists!$A$2:$A$11,0)))),""))</f>
        <v/>
      </c>
      <c r="AE356" s="19">
        <f>IF($AD356="","",IF($AD356&lt;TODAY(),"Overdue",IF($AD356-TODAY()&lt;=90,"Due within 90 days","OK")))</f>
        <v/>
      </c>
      <c r="AF356" s="19">
        <f>IF($A356="","",IF(OR($T356="",$U356=""),"Incomplete",IF(OR($T356="No",$U356="Not enrolled"),"Review","OK")))</f>
        <v/>
      </c>
    </row>
    <row r="357">
      <c r="M357" s="16" t="n"/>
      <c r="N357" s="17" t="n"/>
      <c r="Q357" s="16" t="n"/>
      <c r="Z357" s="16" t="n"/>
      <c r="AB357" s="18">
        <f>IF($M357="","",ROUND(YEARFRAC($M357,TODAY()),1))</f>
        <v/>
      </c>
      <c r="AC357" s="19">
        <f>IF($Q357="","",IF($Q357&lt;TODAY(),"Expired",IF($Q357-TODAY()&lt;=90,"Expires within 90 days","In warranty")))</f>
        <v/>
      </c>
      <c r="AD357" s="20">
        <f>IF(OR($M357="",$C357=""),"",IFERROR(EDATE($M357,VALUE(INDEX(Lists!$B$2:$B$11,MATCH($C357,Lists!$A$2:$A$11,0)))),""))</f>
        <v/>
      </c>
      <c r="AE357" s="19">
        <f>IF($AD357="","",IF($AD357&lt;TODAY(),"Overdue",IF($AD357-TODAY()&lt;=90,"Due within 90 days","OK")))</f>
        <v/>
      </c>
      <c r="AF357" s="19">
        <f>IF($A357="","",IF(OR($T357="",$U357=""),"Incomplete",IF(OR($T357="No",$U357="Not enrolled"),"Review","OK")))</f>
        <v/>
      </c>
    </row>
    <row r="358">
      <c r="M358" s="16" t="n"/>
      <c r="N358" s="17" t="n"/>
      <c r="Q358" s="16" t="n"/>
      <c r="Z358" s="16" t="n"/>
      <c r="AB358" s="18">
        <f>IF($M358="","",ROUND(YEARFRAC($M358,TODAY()),1))</f>
        <v/>
      </c>
      <c r="AC358" s="19">
        <f>IF($Q358="","",IF($Q358&lt;TODAY(),"Expired",IF($Q358-TODAY()&lt;=90,"Expires within 90 days","In warranty")))</f>
        <v/>
      </c>
      <c r="AD358" s="20">
        <f>IF(OR($M358="",$C358=""),"",IFERROR(EDATE($M358,VALUE(INDEX(Lists!$B$2:$B$11,MATCH($C358,Lists!$A$2:$A$11,0)))),""))</f>
        <v/>
      </c>
      <c r="AE358" s="19">
        <f>IF($AD358="","",IF($AD358&lt;TODAY(),"Overdue",IF($AD358-TODAY()&lt;=90,"Due within 90 days","OK")))</f>
        <v/>
      </c>
      <c r="AF358" s="19">
        <f>IF($A358="","",IF(OR($T358="",$U358=""),"Incomplete",IF(OR($T358="No",$U358="Not enrolled"),"Review","OK")))</f>
        <v/>
      </c>
    </row>
    <row r="359">
      <c r="M359" s="16" t="n"/>
      <c r="N359" s="17" t="n"/>
      <c r="Q359" s="16" t="n"/>
      <c r="Z359" s="16" t="n"/>
      <c r="AB359" s="18">
        <f>IF($M359="","",ROUND(YEARFRAC($M359,TODAY()),1))</f>
        <v/>
      </c>
      <c r="AC359" s="19">
        <f>IF($Q359="","",IF($Q359&lt;TODAY(),"Expired",IF($Q359-TODAY()&lt;=90,"Expires within 90 days","In warranty")))</f>
        <v/>
      </c>
      <c r="AD359" s="20">
        <f>IF(OR($M359="",$C359=""),"",IFERROR(EDATE($M359,VALUE(INDEX(Lists!$B$2:$B$11,MATCH($C359,Lists!$A$2:$A$11,0)))),""))</f>
        <v/>
      </c>
      <c r="AE359" s="19">
        <f>IF($AD359="","",IF($AD359&lt;TODAY(),"Overdue",IF($AD359-TODAY()&lt;=90,"Due within 90 days","OK")))</f>
        <v/>
      </c>
      <c r="AF359" s="19">
        <f>IF($A359="","",IF(OR($T359="",$U359=""),"Incomplete",IF(OR($T359="No",$U359="Not enrolled"),"Review","OK")))</f>
        <v/>
      </c>
    </row>
    <row r="360">
      <c r="M360" s="16" t="n"/>
      <c r="N360" s="17" t="n"/>
      <c r="Q360" s="16" t="n"/>
      <c r="Z360" s="16" t="n"/>
      <c r="AB360" s="18">
        <f>IF($M360="","",ROUND(YEARFRAC($M360,TODAY()),1))</f>
        <v/>
      </c>
      <c r="AC360" s="19">
        <f>IF($Q360="","",IF($Q360&lt;TODAY(),"Expired",IF($Q360-TODAY()&lt;=90,"Expires within 90 days","In warranty")))</f>
        <v/>
      </c>
      <c r="AD360" s="20">
        <f>IF(OR($M360="",$C360=""),"",IFERROR(EDATE($M360,VALUE(INDEX(Lists!$B$2:$B$11,MATCH($C360,Lists!$A$2:$A$11,0)))),""))</f>
        <v/>
      </c>
      <c r="AE360" s="19">
        <f>IF($AD360="","",IF($AD360&lt;TODAY(),"Overdue",IF($AD360-TODAY()&lt;=90,"Due within 90 days","OK")))</f>
        <v/>
      </c>
      <c r="AF360" s="19">
        <f>IF($A360="","",IF(OR($T360="",$U360=""),"Incomplete",IF(OR($T360="No",$U360="Not enrolled"),"Review","OK")))</f>
        <v/>
      </c>
    </row>
    <row r="361">
      <c r="M361" s="16" t="n"/>
      <c r="N361" s="17" t="n"/>
      <c r="Q361" s="16" t="n"/>
      <c r="Z361" s="16" t="n"/>
      <c r="AB361" s="18">
        <f>IF($M361="","",ROUND(YEARFRAC($M361,TODAY()),1))</f>
        <v/>
      </c>
      <c r="AC361" s="19">
        <f>IF($Q361="","",IF($Q361&lt;TODAY(),"Expired",IF($Q361-TODAY()&lt;=90,"Expires within 90 days","In warranty")))</f>
        <v/>
      </c>
      <c r="AD361" s="20">
        <f>IF(OR($M361="",$C361=""),"",IFERROR(EDATE($M361,VALUE(INDEX(Lists!$B$2:$B$11,MATCH($C361,Lists!$A$2:$A$11,0)))),""))</f>
        <v/>
      </c>
      <c r="AE361" s="19">
        <f>IF($AD361="","",IF($AD361&lt;TODAY(),"Overdue",IF($AD361-TODAY()&lt;=90,"Due within 90 days","OK")))</f>
        <v/>
      </c>
      <c r="AF361" s="19">
        <f>IF($A361="","",IF(OR($T361="",$U361=""),"Incomplete",IF(OR($T361="No",$U361="Not enrolled"),"Review","OK")))</f>
        <v/>
      </c>
    </row>
    <row r="362">
      <c r="M362" s="16" t="n"/>
      <c r="N362" s="17" t="n"/>
      <c r="Q362" s="16" t="n"/>
      <c r="Z362" s="16" t="n"/>
      <c r="AB362" s="18">
        <f>IF($M362="","",ROUND(YEARFRAC($M362,TODAY()),1))</f>
        <v/>
      </c>
      <c r="AC362" s="19">
        <f>IF($Q362="","",IF($Q362&lt;TODAY(),"Expired",IF($Q362-TODAY()&lt;=90,"Expires within 90 days","In warranty")))</f>
        <v/>
      </c>
      <c r="AD362" s="20">
        <f>IF(OR($M362="",$C362=""),"",IFERROR(EDATE($M362,VALUE(INDEX(Lists!$B$2:$B$11,MATCH($C362,Lists!$A$2:$A$11,0)))),""))</f>
        <v/>
      </c>
      <c r="AE362" s="19">
        <f>IF($AD362="","",IF($AD362&lt;TODAY(),"Overdue",IF($AD362-TODAY()&lt;=90,"Due within 90 days","OK")))</f>
        <v/>
      </c>
      <c r="AF362" s="19">
        <f>IF($A362="","",IF(OR($T362="",$U362=""),"Incomplete",IF(OR($T362="No",$U362="Not enrolled"),"Review","OK")))</f>
        <v/>
      </c>
    </row>
    <row r="363">
      <c r="M363" s="16" t="n"/>
      <c r="N363" s="17" t="n"/>
      <c r="Q363" s="16" t="n"/>
      <c r="Z363" s="16" t="n"/>
      <c r="AB363" s="18">
        <f>IF($M363="","",ROUND(YEARFRAC($M363,TODAY()),1))</f>
        <v/>
      </c>
      <c r="AC363" s="19">
        <f>IF($Q363="","",IF($Q363&lt;TODAY(),"Expired",IF($Q363-TODAY()&lt;=90,"Expires within 90 days","In warranty")))</f>
        <v/>
      </c>
      <c r="AD363" s="20">
        <f>IF(OR($M363="",$C363=""),"",IFERROR(EDATE($M363,VALUE(INDEX(Lists!$B$2:$B$11,MATCH($C363,Lists!$A$2:$A$11,0)))),""))</f>
        <v/>
      </c>
      <c r="AE363" s="19">
        <f>IF($AD363="","",IF($AD363&lt;TODAY(),"Overdue",IF($AD363-TODAY()&lt;=90,"Due within 90 days","OK")))</f>
        <v/>
      </c>
      <c r="AF363" s="19">
        <f>IF($A363="","",IF(OR($T363="",$U363=""),"Incomplete",IF(OR($T363="No",$U363="Not enrolled"),"Review","OK")))</f>
        <v/>
      </c>
    </row>
    <row r="364">
      <c r="M364" s="16" t="n"/>
      <c r="N364" s="17" t="n"/>
      <c r="Q364" s="16" t="n"/>
      <c r="Z364" s="16" t="n"/>
      <c r="AB364" s="18">
        <f>IF($M364="","",ROUND(YEARFRAC($M364,TODAY()),1))</f>
        <v/>
      </c>
      <c r="AC364" s="19">
        <f>IF($Q364="","",IF($Q364&lt;TODAY(),"Expired",IF($Q364-TODAY()&lt;=90,"Expires within 90 days","In warranty")))</f>
        <v/>
      </c>
      <c r="AD364" s="20">
        <f>IF(OR($M364="",$C364=""),"",IFERROR(EDATE($M364,VALUE(INDEX(Lists!$B$2:$B$11,MATCH($C364,Lists!$A$2:$A$11,0)))),""))</f>
        <v/>
      </c>
      <c r="AE364" s="19">
        <f>IF($AD364="","",IF($AD364&lt;TODAY(),"Overdue",IF($AD364-TODAY()&lt;=90,"Due within 90 days","OK")))</f>
        <v/>
      </c>
      <c r="AF364" s="19">
        <f>IF($A364="","",IF(OR($T364="",$U364=""),"Incomplete",IF(OR($T364="No",$U364="Not enrolled"),"Review","OK")))</f>
        <v/>
      </c>
    </row>
    <row r="365">
      <c r="M365" s="16" t="n"/>
      <c r="N365" s="17" t="n"/>
      <c r="Q365" s="16" t="n"/>
      <c r="Z365" s="16" t="n"/>
      <c r="AB365" s="18">
        <f>IF($M365="","",ROUND(YEARFRAC($M365,TODAY()),1))</f>
        <v/>
      </c>
      <c r="AC365" s="19">
        <f>IF($Q365="","",IF($Q365&lt;TODAY(),"Expired",IF($Q365-TODAY()&lt;=90,"Expires within 90 days","In warranty")))</f>
        <v/>
      </c>
      <c r="AD365" s="20">
        <f>IF(OR($M365="",$C365=""),"",IFERROR(EDATE($M365,VALUE(INDEX(Lists!$B$2:$B$11,MATCH($C365,Lists!$A$2:$A$11,0)))),""))</f>
        <v/>
      </c>
      <c r="AE365" s="19">
        <f>IF($AD365="","",IF($AD365&lt;TODAY(),"Overdue",IF($AD365-TODAY()&lt;=90,"Due within 90 days","OK")))</f>
        <v/>
      </c>
      <c r="AF365" s="19">
        <f>IF($A365="","",IF(OR($T365="",$U365=""),"Incomplete",IF(OR($T365="No",$U365="Not enrolled"),"Review","OK")))</f>
        <v/>
      </c>
    </row>
    <row r="366">
      <c r="M366" s="16" t="n"/>
      <c r="N366" s="17" t="n"/>
      <c r="Q366" s="16" t="n"/>
      <c r="Z366" s="16" t="n"/>
      <c r="AB366" s="18">
        <f>IF($M366="","",ROUND(YEARFRAC($M366,TODAY()),1))</f>
        <v/>
      </c>
      <c r="AC366" s="19">
        <f>IF($Q366="","",IF($Q366&lt;TODAY(),"Expired",IF($Q366-TODAY()&lt;=90,"Expires within 90 days","In warranty")))</f>
        <v/>
      </c>
      <c r="AD366" s="20">
        <f>IF(OR($M366="",$C366=""),"",IFERROR(EDATE($M366,VALUE(INDEX(Lists!$B$2:$B$11,MATCH($C366,Lists!$A$2:$A$11,0)))),""))</f>
        <v/>
      </c>
      <c r="AE366" s="19">
        <f>IF($AD366="","",IF($AD366&lt;TODAY(),"Overdue",IF($AD366-TODAY()&lt;=90,"Due within 90 days","OK")))</f>
        <v/>
      </c>
      <c r="AF366" s="19">
        <f>IF($A366="","",IF(OR($T366="",$U366=""),"Incomplete",IF(OR($T366="No",$U366="Not enrolled"),"Review","OK")))</f>
        <v/>
      </c>
    </row>
    <row r="367">
      <c r="M367" s="16" t="n"/>
      <c r="N367" s="17" t="n"/>
      <c r="Q367" s="16" t="n"/>
      <c r="Z367" s="16" t="n"/>
      <c r="AB367" s="18">
        <f>IF($M367="","",ROUND(YEARFRAC($M367,TODAY()),1))</f>
        <v/>
      </c>
      <c r="AC367" s="19">
        <f>IF($Q367="","",IF($Q367&lt;TODAY(),"Expired",IF($Q367-TODAY()&lt;=90,"Expires within 90 days","In warranty")))</f>
        <v/>
      </c>
      <c r="AD367" s="20">
        <f>IF(OR($M367="",$C367=""),"",IFERROR(EDATE($M367,VALUE(INDEX(Lists!$B$2:$B$11,MATCH($C367,Lists!$A$2:$A$11,0)))),""))</f>
        <v/>
      </c>
      <c r="AE367" s="19">
        <f>IF($AD367="","",IF($AD367&lt;TODAY(),"Overdue",IF($AD367-TODAY()&lt;=90,"Due within 90 days","OK")))</f>
        <v/>
      </c>
      <c r="AF367" s="19">
        <f>IF($A367="","",IF(OR($T367="",$U367=""),"Incomplete",IF(OR($T367="No",$U367="Not enrolled"),"Review","OK")))</f>
        <v/>
      </c>
    </row>
    <row r="368">
      <c r="M368" s="16" t="n"/>
      <c r="N368" s="17" t="n"/>
      <c r="Q368" s="16" t="n"/>
      <c r="Z368" s="16" t="n"/>
      <c r="AB368" s="18">
        <f>IF($M368="","",ROUND(YEARFRAC($M368,TODAY()),1))</f>
        <v/>
      </c>
      <c r="AC368" s="19">
        <f>IF($Q368="","",IF($Q368&lt;TODAY(),"Expired",IF($Q368-TODAY()&lt;=90,"Expires within 90 days","In warranty")))</f>
        <v/>
      </c>
      <c r="AD368" s="20">
        <f>IF(OR($M368="",$C368=""),"",IFERROR(EDATE($M368,VALUE(INDEX(Lists!$B$2:$B$11,MATCH($C368,Lists!$A$2:$A$11,0)))),""))</f>
        <v/>
      </c>
      <c r="AE368" s="19">
        <f>IF($AD368="","",IF($AD368&lt;TODAY(),"Overdue",IF($AD368-TODAY()&lt;=90,"Due within 90 days","OK")))</f>
        <v/>
      </c>
      <c r="AF368" s="19">
        <f>IF($A368="","",IF(OR($T368="",$U368=""),"Incomplete",IF(OR($T368="No",$U368="Not enrolled"),"Review","OK")))</f>
        <v/>
      </c>
    </row>
    <row r="369">
      <c r="M369" s="16" t="n"/>
      <c r="N369" s="17" t="n"/>
      <c r="Q369" s="16" t="n"/>
      <c r="Z369" s="16" t="n"/>
      <c r="AB369" s="18">
        <f>IF($M369="","",ROUND(YEARFRAC($M369,TODAY()),1))</f>
        <v/>
      </c>
      <c r="AC369" s="19">
        <f>IF($Q369="","",IF($Q369&lt;TODAY(),"Expired",IF($Q369-TODAY()&lt;=90,"Expires within 90 days","In warranty")))</f>
        <v/>
      </c>
      <c r="AD369" s="20">
        <f>IF(OR($M369="",$C369=""),"",IFERROR(EDATE($M369,VALUE(INDEX(Lists!$B$2:$B$11,MATCH($C369,Lists!$A$2:$A$11,0)))),""))</f>
        <v/>
      </c>
      <c r="AE369" s="19">
        <f>IF($AD369="","",IF($AD369&lt;TODAY(),"Overdue",IF($AD369-TODAY()&lt;=90,"Due within 90 days","OK")))</f>
        <v/>
      </c>
      <c r="AF369" s="19">
        <f>IF($A369="","",IF(OR($T369="",$U369=""),"Incomplete",IF(OR($T369="No",$U369="Not enrolled"),"Review","OK")))</f>
        <v/>
      </c>
    </row>
    <row r="370">
      <c r="M370" s="16" t="n"/>
      <c r="N370" s="17" t="n"/>
      <c r="Q370" s="16" t="n"/>
      <c r="Z370" s="16" t="n"/>
      <c r="AB370" s="18">
        <f>IF($M370="","",ROUND(YEARFRAC($M370,TODAY()),1))</f>
        <v/>
      </c>
      <c r="AC370" s="19">
        <f>IF($Q370="","",IF($Q370&lt;TODAY(),"Expired",IF($Q370-TODAY()&lt;=90,"Expires within 90 days","In warranty")))</f>
        <v/>
      </c>
      <c r="AD370" s="20">
        <f>IF(OR($M370="",$C370=""),"",IFERROR(EDATE($M370,VALUE(INDEX(Lists!$B$2:$B$11,MATCH($C370,Lists!$A$2:$A$11,0)))),""))</f>
        <v/>
      </c>
      <c r="AE370" s="19">
        <f>IF($AD370="","",IF($AD370&lt;TODAY(),"Overdue",IF($AD370-TODAY()&lt;=90,"Due within 90 days","OK")))</f>
        <v/>
      </c>
      <c r="AF370" s="19">
        <f>IF($A370="","",IF(OR($T370="",$U370=""),"Incomplete",IF(OR($T370="No",$U370="Not enrolled"),"Review","OK")))</f>
        <v/>
      </c>
    </row>
    <row r="371">
      <c r="M371" s="16" t="n"/>
      <c r="N371" s="17" t="n"/>
      <c r="Q371" s="16" t="n"/>
      <c r="Z371" s="16" t="n"/>
      <c r="AB371" s="18">
        <f>IF($M371="","",ROUND(YEARFRAC($M371,TODAY()),1))</f>
        <v/>
      </c>
      <c r="AC371" s="19">
        <f>IF($Q371="","",IF($Q371&lt;TODAY(),"Expired",IF($Q371-TODAY()&lt;=90,"Expires within 90 days","In warranty")))</f>
        <v/>
      </c>
      <c r="AD371" s="20">
        <f>IF(OR($M371="",$C371=""),"",IFERROR(EDATE($M371,VALUE(INDEX(Lists!$B$2:$B$11,MATCH($C371,Lists!$A$2:$A$11,0)))),""))</f>
        <v/>
      </c>
      <c r="AE371" s="19">
        <f>IF($AD371="","",IF($AD371&lt;TODAY(),"Overdue",IF($AD371-TODAY()&lt;=90,"Due within 90 days","OK")))</f>
        <v/>
      </c>
      <c r="AF371" s="19">
        <f>IF($A371="","",IF(OR($T371="",$U371=""),"Incomplete",IF(OR($T371="No",$U371="Not enrolled"),"Review","OK")))</f>
        <v/>
      </c>
    </row>
    <row r="372">
      <c r="M372" s="16" t="n"/>
      <c r="N372" s="17" t="n"/>
      <c r="Q372" s="16" t="n"/>
      <c r="Z372" s="16" t="n"/>
      <c r="AB372" s="18">
        <f>IF($M372="","",ROUND(YEARFRAC($M372,TODAY()),1))</f>
        <v/>
      </c>
      <c r="AC372" s="19">
        <f>IF($Q372="","",IF($Q372&lt;TODAY(),"Expired",IF($Q372-TODAY()&lt;=90,"Expires within 90 days","In warranty")))</f>
        <v/>
      </c>
      <c r="AD372" s="20">
        <f>IF(OR($M372="",$C372=""),"",IFERROR(EDATE($M372,VALUE(INDEX(Lists!$B$2:$B$11,MATCH($C372,Lists!$A$2:$A$11,0)))),""))</f>
        <v/>
      </c>
      <c r="AE372" s="19">
        <f>IF($AD372="","",IF($AD372&lt;TODAY(),"Overdue",IF($AD372-TODAY()&lt;=90,"Due within 90 days","OK")))</f>
        <v/>
      </c>
      <c r="AF372" s="19">
        <f>IF($A372="","",IF(OR($T372="",$U372=""),"Incomplete",IF(OR($T372="No",$U372="Not enrolled"),"Review","OK")))</f>
        <v/>
      </c>
    </row>
    <row r="373">
      <c r="M373" s="16" t="n"/>
      <c r="N373" s="17" t="n"/>
      <c r="Q373" s="16" t="n"/>
      <c r="Z373" s="16" t="n"/>
      <c r="AB373" s="18">
        <f>IF($M373="","",ROUND(YEARFRAC($M373,TODAY()),1))</f>
        <v/>
      </c>
      <c r="AC373" s="19">
        <f>IF($Q373="","",IF($Q373&lt;TODAY(),"Expired",IF($Q373-TODAY()&lt;=90,"Expires within 90 days","In warranty")))</f>
        <v/>
      </c>
      <c r="AD373" s="20">
        <f>IF(OR($M373="",$C373=""),"",IFERROR(EDATE($M373,VALUE(INDEX(Lists!$B$2:$B$11,MATCH($C373,Lists!$A$2:$A$11,0)))),""))</f>
        <v/>
      </c>
      <c r="AE373" s="19">
        <f>IF($AD373="","",IF($AD373&lt;TODAY(),"Overdue",IF($AD373-TODAY()&lt;=90,"Due within 90 days","OK")))</f>
        <v/>
      </c>
      <c r="AF373" s="19">
        <f>IF($A373="","",IF(OR($T373="",$U373=""),"Incomplete",IF(OR($T373="No",$U373="Not enrolled"),"Review","OK")))</f>
        <v/>
      </c>
    </row>
    <row r="374">
      <c r="M374" s="16" t="n"/>
      <c r="N374" s="17" t="n"/>
      <c r="Q374" s="16" t="n"/>
      <c r="Z374" s="16" t="n"/>
      <c r="AB374" s="18">
        <f>IF($M374="","",ROUND(YEARFRAC($M374,TODAY()),1))</f>
        <v/>
      </c>
      <c r="AC374" s="19">
        <f>IF($Q374="","",IF($Q374&lt;TODAY(),"Expired",IF($Q374-TODAY()&lt;=90,"Expires within 90 days","In warranty")))</f>
        <v/>
      </c>
      <c r="AD374" s="20">
        <f>IF(OR($M374="",$C374=""),"",IFERROR(EDATE($M374,VALUE(INDEX(Lists!$B$2:$B$11,MATCH($C374,Lists!$A$2:$A$11,0)))),""))</f>
        <v/>
      </c>
      <c r="AE374" s="19">
        <f>IF($AD374="","",IF($AD374&lt;TODAY(),"Overdue",IF($AD374-TODAY()&lt;=90,"Due within 90 days","OK")))</f>
        <v/>
      </c>
      <c r="AF374" s="19">
        <f>IF($A374="","",IF(OR($T374="",$U374=""),"Incomplete",IF(OR($T374="No",$U374="Not enrolled"),"Review","OK")))</f>
        <v/>
      </c>
    </row>
    <row r="375">
      <c r="M375" s="16" t="n"/>
      <c r="N375" s="17" t="n"/>
      <c r="Q375" s="16" t="n"/>
      <c r="Z375" s="16" t="n"/>
      <c r="AB375" s="18">
        <f>IF($M375="","",ROUND(YEARFRAC($M375,TODAY()),1))</f>
        <v/>
      </c>
      <c r="AC375" s="19">
        <f>IF($Q375="","",IF($Q375&lt;TODAY(),"Expired",IF($Q375-TODAY()&lt;=90,"Expires within 90 days","In warranty")))</f>
        <v/>
      </c>
      <c r="AD375" s="20">
        <f>IF(OR($M375="",$C375=""),"",IFERROR(EDATE($M375,VALUE(INDEX(Lists!$B$2:$B$11,MATCH($C375,Lists!$A$2:$A$11,0)))),""))</f>
        <v/>
      </c>
      <c r="AE375" s="19">
        <f>IF($AD375="","",IF($AD375&lt;TODAY(),"Overdue",IF($AD375-TODAY()&lt;=90,"Due within 90 days","OK")))</f>
        <v/>
      </c>
      <c r="AF375" s="19">
        <f>IF($A375="","",IF(OR($T375="",$U375=""),"Incomplete",IF(OR($T375="No",$U375="Not enrolled"),"Review","OK")))</f>
        <v/>
      </c>
    </row>
    <row r="376">
      <c r="M376" s="16" t="n"/>
      <c r="N376" s="17" t="n"/>
      <c r="Q376" s="16" t="n"/>
      <c r="Z376" s="16" t="n"/>
      <c r="AB376" s="18">
        <f>IF($M376="","",ROUND(YEARFRAC($M376,TODAY()),1))</f>
        <v/>
      </c>
      <c r="AC376" s="19">
        <f>IF($Q376="","",IF($Q376&lt;TODAY(),"Expired",IF($Q376-TODAY()&lt;=90,"Expires within 90 days","In warranty")))</f>
        <v/>
      </c>
      <c r="AD376" s="20">
        <f>IF(OR($M376="",$C376=""),"",IFERROR(EDATE($M376,VALUE(INDEX(Lists!$B$2:$B$11,MATCH($C376,Lists!$A$2:$A$11,0)))),""))</f>
        <v/>
      </c>
      <c r="AE376" s="19">
        <f>IF($AD376="","",IF($AD376&lt;TODAY(),"Overdue",IF($AD376-TODAY()&lt;=90,"Due within 90 days","OK")))</f>
        <v/>
      </c>
      <c r="AF376" s="19">
        <f>IF($A376="","",IF(OR($T376="",$U376=""),"Incomplete",IF(OR($T376="No",$U376="Not enrolled"),"Review","OK")))</f>
        <v/>
      </c>
    </row>
    <row r="377">
      <c r="M377" s="16" t="n"/>
      <c r="N377" s="17" t="n"/>
      <c r="Q377" s="16" t="n"/>
      <c r="Z377" s="16" t="n"/>
      <c r="AB377" s="18">
        <f>IF($M377="","",ROUND(YEARFRAC($M377,TODAY()),1))</f>
        <v/>
      </c>
      <c r="AC377" s="19">
        <f>IF($Q377="","",IF($Q377&lt;TODAY(),"Expired",IF($Q377-TODAY()&lt;=90,"Expires within 90 days","In warranty")))</f>
        <v/>
      </c>
      <c r="AD377" s="20">
        <f>IF(OR($M377="",$C377=""),"",IFERROR(EDATE($M377,VALUE(INDEX(Lists!$B$2:$B$11,MATCH($C377,Lists!$A$2:$A$11,0)))),""))</f>
        <v/>
      </c>
      <c r="AE377" s="19">
        <f>IF($AD377="","",IF($AD377&lt;TODAY(),"Overdue",IF($AD377-TODAY()&lt;=90,"Due within 90 days","OK")))</f>
        <v/>
      </c>
      <c r="AF377" s="19">
        <f>IF($A377="","",IF(OR($T377="",$U377=""),"Incomplete",IF(OR($T377="No",$U377="Not enrolled"),"Review","OK")))</f>
        <v/>
      </c>
    </row>
    <row r="378">
      <c r="M378" s="16" t="n"/>
      <c r="N378" s="17" t="n"/>
      <c r="Q378" s="16" t="n"/>
      <c r="Z378" s="16" t="n"/>
      <c r="AB378" s="18">
        <f>IF($M378="","",ROUND(YEARFRAC($M378,TODAY()),1))</f>
        <v/>
      </c>
      <c r="AC378" s="19">
        <f>IF($Q378="","",IF($Q378&lt;TODAY(),"Expired",IF($Q378-TODAY()&lt;=90,"Expires within 90 days","In warranty")))</f>
        <v/>
      </c>
      <c r="AD378" s="20">
        <f>IF(OR($M378="",$C378=""),"",IFERROR(EDATE($M378,VALUE(INDEX(Lists!$B$2:$B$11,MATCH($C378,Lists!$A$2:$A$11,0)))),""))</f>
        <v/>
      </c>
      <c r="AE378" s="19">
        <f>IF($AD378="","",IF($AD378&lt;TODAY(),"Overdue",IF($AD378-TODAY()&lt;=90,"Due within 90 days","OK")))</f>
        <v/>
      </c>
      <c r="AF378" s="19">
        <f>IF($A378="","",IF(OR($T378="",$U378=""),"Incomplete",IF(OR($T378="No",$U378="Not enrolled"),"Review","OK")))</f>
        <v/>
      </c>
    </row>
    <row r="379">
      <c r="M379" s="16" t="n"/>
      <c r="N379" s="17" t="n"/>
      <c r="Q379" s="16" t="n"/>
      <c r="Z379" s="16" t="n"/>
      <c r="AB379" s="18">
        <f>IF($M379="","",ROUND(YEARFRAC($M379,TODAY()),1))</f>
        <v/>
      </c>
      <c r="AC379" s="19">
        <f>IF($Q379="","",IF($Q379&lt;TODAY(),"Expired",IF($Q379-TODAY()&lt;=90,"Expires within 90 days","In warranty")))</f>
        <v/>
      </c>
      <c r="AD379" s="20">
        <f>IF(OR($M379="",$C379=""),"",IFERROR(EDATE($M379,VALUE(INDEX(Lists!$B$2:$B$11,MATCH($C379,Lists!$A$2:$A$11,0)))),""))</f>
        <v/>
      </c>
      <c r="AE379" s="19">
        <f>IF($AD379="","",IF($AD379&lt;TODAY(),"Overdue",IF($AD379-TODAY()&lt;=90,"Due within 90 days","OK")))</f>
        <v/>
      </c>
      <c r="AF379" s="19">
        <f>IF($A379="","",IF(OR($T379="",$U379=""),"Incomplete",IF(OR($T379="No",$U379="Not enrolled"),"Review","OK")))</f>
        <v/>
      </c>
    </row>
    <row r="380">
      <c r="M380" s="16" t="n"/>
      <c r="N380" s="17" t="n"/>
      <c r="Q380" s="16" t="n"/>
      <c r="Z380" s="16" t="n"/>
      <c r="AB380" s="18">
        <f>IF($M380="","",ROUND(YEARFRAC($M380,TODAY()),1))</f>
        <v/>
      </c>
      <c r="AC380" s="19">
        <f>IF($Q380="","",IF($Q380&lt;TODAY(),"Expired",IF($Q380-TODAY()&lt;=90,"Expires within 90 days","In warranty")))</f>
        <v/>
      </c>
      <c r="AD380" s="20">
        <f>IF(OR($M380="",$C380=""),"",IFERROR(EDATE($M380,VALUE(INDEX(Lists!$B$2:$B$11,MATCH($C380,Lists!$A$2:$A$11,0)))),""))</f>
        <v/>
      </c>
      <c r="AE380" s="19">
        <f>IF($AD380="","",IF($AD380&lt;TODAY(),"Overdue",IF($AD380-TODAY()&lt;=90,"Due within 90 days","OK")))</f>
        <v/>
      </c>
      <c r="AF380" s="19">
        <f>IF($A380="","",IF(OR($T380="",$U380=""),"Incomplete",IF(OR($T380="No",$U380="Not enrolled"),"Review","OK")))</f>
        <v/>
      </c>
    </row>
    <row r="381">
      <c r="M381" s="16" t="n"/>
      <c r="N381" s="17" t="n"/>
      <c r="Q381" s="16" t="n"/>
      <c r="Z381" s="16" t="n"/>
      <c r="AB381" s="18">
        <f>IF($M381="","",ROUND(YEARFRAC($M381,TODAY()),1))</f>
        <v/>
      </c>
      <c r="AC381" s="19">
        <f>IF($Q381="","",IF($Q381&lt;TODAY(),"Expired",IF($Q381-TODAY()&lt;=90,"Expires within 90 days","In warranty")))</f>
        <v/>
      </c>
      <c r="AD381" s="20">
        <f>IF(OR($M381="",$C381=""),"",IFERROR(EDATE($M381,VALUE(INDEX(Lists!$B$2:$B$11,MATCH($C381,Lists!$A$2:$A$11,0)))),""))</f>
        <v/>
      </c>
      <c r="AE381" s="19">
        <f>IF($AD381="","",IF($AD381&lt;TODAY(),"Overdue",IF($AD381-TODAY()&lt;=90,"Due within 90 days","OK")))</f>
        <v/>
      </c>
      <c r="AF381" s="19">
        <f>IF($A381="","",IF(OR($T381="",$U381=""),"Incomplete",IF(OR($T381="No",$U381="Not enrolled"),"Review","OK")))</f>
        <v/>
      </c>
    </row>
    <row r="382">
      <c r="M382" s="16" t="n"/>
      <c r="N382" s="17" t="n"/>
      <c r="Q382" s="16" t="n"/>
      <c r="Z382" s="16" t="n"/>
      <c r="AB382" s="18">
        <f>IF($M382="","",ROUND(YEARFRAC($M382,TODAY()),1))</f>
        <v/>
      </c>
      <c r="AC382" s="19">
        <f>IF($Q382="","",IF($Q382&lt;TODAY(),"Expired",IF($Q382-TODAY()&lt;=90,"Expires within 90 days","In warranty")))</f>
        <v/>
      </c>
      <c r="AD382" s="20">
        <f>IF(OR($M382="",$C382=""),"",IFERROR(EDATE($M382,VALUE(INDEX(Lists!$B$2:$B$11,MATCH($C382,Lists!$A$2:$A$11,0)))),""))</f>
        <v/>
      </c>
      <c r="AE382" s="19">
        <f>IF($AD382="","",IF($AD382&lt;TODAY(),"Overdue",IF($AD382-TODAY()&lt;=90,"Due within 90 days","OK")))</f>
        <v/>
      </c>
      <c r="AF382" s="19">
        <f>IF($A382="","",IF(OR($T382="",$U382=""),"Incomplete",IF(OR($T382="No",$U382="Not enrolled"),"Review","OK")))</f>
        <v/>
      </c>
    </row>
    <row r="383">
      <c r="M383" s="16" t="n"/>
      <c r="N383" s="17" t="n"/>
      <c r="Q383" s="16" t="n"/>
      <c r="Z383" s="16" t="n"/>
      <c r="AB383" s="18">
        <f>IF($M383="","",ROUND(YEARFRAC($M383,TODAY()),1))</f>
        <v/>
      </c>
      <c r="AC383" s="19">
        <f>IF($Q383="","",IF($Q383&lt;TODAY(),"Expired",IF($Q383-TODAY()&lt;=90,"Expires within 90 days","In warranty")))</f>
        <v/>
      </c>
      <c r="AD383" s="20">
        <f>IF(OR($M383="",$C383=""),"",IFERROR(EDATE($M383,VALUE(INDEX(Lists!$B$2:$B$11,MATCH($C383,Lists!$A$2:$A$11,0)))),""))</f>
        <v/>
      </c>
      <c r="AE383" s="19">
        <f>IF($AD383="","",IF($AD383&lt;TODAY(),"Overdue",IF($AD383-TODAY()&lt;=90,"Due within 90 days","OK")))</f>
        <v/>
      </c>
      <c r="AF383" s="19">
        <f>IF($A383="","",IF(OR($T383="",$U383=""),"Incomplete",IF(OR($T383="No",$U383="Not enrolled"),"Review","OK")))</f>
        <v/>
      </c>
    </row>
    <row r="384">
      <c r="M384" s="16" t="n"/>
      <c r="N384" s="17" t="n"/>
      <c r="Q384" s="16" t="n"/>
      <c r="Z384" s="16" t="n"/>
      <c r="AB384" s="18">
        <f>IF($M384="","",ROUND(YEARFRAC($M384,TODAY()),1))</f>
        <v/>
      </c>
      <c r="AC384" s="19">
        <f>IF($Q384="","",IF($Q384&lt;TODAY(),"Expired",IF($Q384-TODAY()&lt;=90,"Expires within 90 days","In warranty")))</f>
        <v/>
      </c>
      <c r="AD384" s="20">
        <f>IF(OR($M384="",$C384=""),"",IFERROR(EDATE($M384,VALUE(INDEX(Lists!$B$2:$B$11,MATCH($C384,Lists!$A$2:$A$11,0)))),""))</f>
        <v/>
      </c>
      <c r="AE384" s="19">
        <f>IF($AD384="","",IF($AD384&lt;TODAY(),"Overdue",IF($AD384-TODAY()&lt;=90,"Due within 90 days","OK")))</f>
        <v/>
      </c>
      <c r="AF384" s="19">
        <f>IF($A384="","",IF(OR($T384="",$U384=""),"Incomplete",IF(OR($T384="No",$U384="Not enrolled"),"Review","OK")))</f>
        <v/>
      </c>
    </row>
    <row r="385">
      <c r="M385" s="16" t="n"/>
      <c r="N385" s="17" t="n"/>
      <c r="Q385" s="16" t="n"/>
      <c r="Z385" s="16" t="n"/>
      <c r="AB385" s="18">
        <f>IF($M385="","",ROUND(YEARFRAC($M385,TODAY()),1))</f>
        <v/>
      </c>
      <c r="AC385" s="19">
        <f>IF($Q385="","",IF($Q385&lt;TODAY(),"Expired",IF($Q385-TODAY()&lt;=90,"Expires within 90 days","In warranty")))</f>
        <v/>
      </c>
      <c r="AD385" s="20">
        <f>IF(OR($M385="",$C385=""),"",IFERROR(EDATE($M385,VALUE(INDEX(Lists!$B$2:$B$11,MATCH($C385,Lists!$A$2:$A$11,0)))),""))</f>
        <v/>
      </c>
      <c r="AE385" s="19">
        <f>IF($AD385="","",IF($AD385&lt;TODAY(),"Overdue",IF($AD385-TODAY()&lt;=90,"Due within 90 days","OK")))</f>
        <v/>
      </c>
      <c r="AF385" s="19">
        <f>IF($A385="","",IF(OR($T385="",$U385=""),"Incomplete",IF(OR($T385="No",$U385="Not enrolled"),"Review","OK")))</f>
        <v/>
      </c>
    </row>
    <row r="386">
      <c r="M386" s="16" t="n"/>
      <c r="N386" s="17" t="n"/>
      <c r="Q386" s="16" t="n"/>
      <c r="Z386" s="16" t="n"/>
      <c r="AB386" s="18">
        <f>IF($M386="","",ROUND(YEARFRAC($M386,TODAY()),1))</f>
        <v/>
      </c>
      <c r="AC386" s="19">
        <f>IF($Q386="","",IF($Q386&lt;TODAY(),"Expired",IF($Q386-TODAY()&lt;=90,"Expires within 90 days","In warranty")))</f>
        <v/>
      </c>
      <c r="AD386" s="20">
        <f>IF(OR($M386="",$C386=""),"",IFERROR(EDATE($M386,VALUE(INDEX(Lists!$B$2:$B$11,MATCH($C386,Lists!$A$2:$A$11,0)))),""))</f>
        <v/>
      </c>
      <c r="AE386" s="19">
        <f>IF($AD386="","",IF($AD386&lt;TODAY(),"Overdue",IF($AD386-TODAY()&lt;=90,"Due within 90 days","OK")))</f>
        <v/>
      </c>
      <c r="AF386" s="19">
        <f>IF($A386="","",IF(OR($T386="",$U386=""),"Incomplete",IF(OR($T386="No",$U386="Not enrolled"),"Review","OK")))</f>
        <v/>
      </c>
    </row>
    <row r="387">
      <c r="M387" s="16" t="n"/>
      <c r="N387" s="17" t="n"/>
      <c r="Q387" s="16" t="n"/>
      <c r="Z387" s="16" t="n"/>
      <c r="AB387" s="18">
        <f>IF($M387="","",ROUND(YEARFRAC($M387,TODAY()),1))</f>
        <v/>
      </c>
      <c r="AC387" s="19">
        <f>IF($Q387="","",IF($Q387&lt;TODAY(),"Expired",IF($Q387-TODAY()&lt;=90,"Expires within 90 days","In warranty")))</f>
        <v/>
      </c>
      <c r="AD387" s="20">
        <f>IF(OR($M387="",$C387=""),"",IFERROR(EDATE($M387,VALUE(INDEX(Lists!$B$2:$B$11,MATCH($C387,Lists!$A$2:$A$11,0)))),""))</f>
        <v/>
      </c>
      <c r="AE387" s="19">
        <f>IF($AD387="","",IF($AD387&lt;TODAY(),"Overdue",IF($AD387-TODAY()&lt;=90,"Due within 90 days","OK")))</f>
        <v/>
      </c>
      <c r="AF387" s="19">
        <f>IF($A387="","",IF(OR($T387="",$U387=""),"Incomplete",IF(OR($T387="No",$U387="Not enrolled"),"Review","OK")))</f>
        <v/>
      </c>
    </row>
    <row r="388">
      <c r="M388" s="16" t="n"/>
      <c r="N388" s="17" t="n"/>
      <c r="Q388" s="16" t="n"/>
      <c r="Z388" s="16" t="n"/>
      <c r="AB388" s="18">
        <f>IF($M388="","",ROUND(YEARFRAC($M388,TODAY()),1))</f>
        <v/>
      </c>
      <c r="AC388" s="19">
        <f>IF($Q388="","",IF($Q388&lt;TODAY(),"Expired",IF($Q388-TODAY()&lt;=90,"Expires within 90 days","In warranty")))</f>
        <v/>
      </c>
      <c r="AD388" s="20">
        <f>IF(OR($M388="",$C388=""),"",IFERROR(EDATE($M388,VALUE(INDEX(Lists!$B$2:$B$11,MATCH($C388,Lists!$A$2:$A$11,0)))),""))</f>
        <v/>
      </c>
      <c r="AE388" s="19">
        <f>IF($AD388="","",IF($AD388&lt;TODAY(),"Overdue",IF($AD388-TODAY()&lt;=90,"Due within 90 days","OK")))</f>
        <v/>
      </c>
      <c r="AF388" s="19">
        <f>IF($A388="","",IF(OR($T388="",$U388=""),"Incomplete",IF(OR($T388="No",$U388="Not enrolled"),"Review","OK")))</f>
        <v/>
      </c>
    </row>
    <row r="389">
      <c r="M389" s="16" t="n"/>
      <c r="N389" s="17" t="n"/>
      <c r="Q389" s="16" t="n"/>
      <c r="Z389" s="16" t="n"/>
      <c r="AB389" s="18">
        <f>IF($M389="","",ROUND(YEARFRAC($M389,TODAY()),1))</f>
        <v/>
      </c>
      <c r="AC389" s="19">
        <f>IF($Q389="","",IF($Q389&lt;TODAY(),"Expired",IF($Q389-TODAY()&lt;=90,"Expires within 90 days","In warranty")))</f>
        <v/>
      </c>
      <c r="AD389" s="20">
        <f>IF(OR($M389="",$C389=""),"",IFERROR(EDATE($M389,VALUE(INDEX(Lists!$B$2:$B$11,MATCH($C389,Lists!$A$2:$A$11,0)))),""))</f>
        <v/>
      </c>
      <c r="AE389" s="19">
        <f>IF($AD389="","",IF($AD389&lt;TODAY(),"Overdue",IF($AD389-TODAY()&lt;=90,"Due within 90 days","OK")))</f>
        <v/>
      </c>
      <c r="AF389" s="19">
        <f>IF($A389="","",IF(OR($T389="",$U389=""),"Incomplete",IF(OR($T389="No",$U389="Not enrolled"),"Review","OK")))</f>
        <v/>
      </c>
    </row>
    <row r="390">
      <c r="M390" s="16" t="n"/>
      <c r="N390" s="17" t="n"/>
      <c r="Q390" s="16" t="n"/>
      <c r="Z390" s="16" t="n"/>
      <c r="AB390" s="18">
        <f>IF($M390="","",ROUND(YEARFRAC($M390,TODAY()),1))</f>
        <v/>
      </c>
      <c r="AC390" s="19">
        <f>IF($Q390="","",IF($Q390&lt;TODAY(),"Expired",IF($Q390-TODAY()&lt;=90,"Expires within 90 days","In warranty")))</f>
        <v/>
      </c>
      <c r="AD390" s="20">
        <f>IF(OR($M390="",$C390=""),"",IFERROR(EDATE($M390,VALUE(INDEX(Lists!$B$2:$B$11,MATCH($C390,Lists!$A$2:$A$11,0)))),""))</f>
        <v/>
      </c>
      <c r="AE390" s="19">
        <f>IF($AD390="","",IF($AD390&lt;TODAY(),"Overdue",IF($AD390-TODAY()&lt;=90,"Due within 90 days","OK")))</f>
        <v/>
      </c>
      <c r="AF390" s="19">
        <f>IF($A390="","",IF(OR($T390="",$U390=""),"Incomplete",IF(OR($T390="No",$U390="Not enrolled"),"Review","OK")))</f>
        <v/>
      </c>
    </row>
    <row r="391">
      <c r="M391" s="16" t="n"/>
      <c r="N391" s="17" t="n"/>
      <c r="Q391" s="16" t="n"/>
      <c r="Z391" s="16" t="n"/>
      <c r="AB391" s="18">
        <f>IF($M391="","",ROUND(YEARFRAC($M391,TODAY()),1))</f>
        <v/>
      </c>
      <c r="AC391" s="19">
        <f>IF($Q391="","",IF($Q391&lt;TODAY(),"Expired",IF($Q391-TODAY()&lt;=90,"Expires within 90 days","In warranty")))</f>
        <v/>
      </c>
      <c r="AD391" s="20">
        <f>IF(OR($M391="",$C391=""),"",IFERROR(EDATE($M391,VALUE(INDEX(Lists!$B$2:$B$11,MATCH($C391,Lists!$A$2:$A$11,0)))),""))</f>
        <v/>
      </c>
      <c r="AE391" s="19">
        <f>IF($AD391="","",IF($AD391&lt;TODAY(),"Overdue",IF($AD391-TODAY()&lt;=90,"Due within 90 days","OK")))</f>
        <v/>
      </c>
      <c r="AF391" s="19">
        <f>IF($A391="","",IF(OR($T391="",$U391=""),"Incomplete",IF(OR($T391="No",$U391="Not enrolled"),"Review","OK")))</f>
        <v/>
      </c>
    </row>
    <row r="392">
      <c r="M392" s="16" t="n"/>
      <c r="N392" s="17" t="n"/>
      <c r="Q392" s="16" t="n"/>
      <c r="Z392" s="16" t="n"/>
      <c r="AB392" s="18">
        <f>IF($M392="","",ROUND(YEARFRAC($M392,TODAY()),1))</f>
        <v/>
      </c>
      <c r="AC392" s="19">
        <f>IF($Q392="","",IF($Q392&lt;TODAY(),"Expired",IF($Q392-TODAY()&lt;=90,"Expires within 90 days","In warranty")))</f>
        <v/>
      </c>
      <c r="AD392" s="20">
        <f>IF(OR($M392="",$C392=""),"",IFERROR(EDATE($M392,VALUE(INDEX(Lists!$B$2:$B$11,MATCH($C392,Lists!$A$2:$A$11,0)))),""))</f>
        <v/>
      </c>
      <c r="AE392" s="19">
        <f>IF($AD392="","",IF($AD392&lt;TODAY(),"Overdue",IF($AD392-TODAY()&lt;=90,"Due within 90 days","OK")))</f>
        <v/>
      </c>
      <c r="AF392" s="19">
        <f>IF($A392="","",IF(OR($T392="",$U392=""),"Incomplete",IF(OR($T392="No",$U392="Not enrolled"),"Review","OK")))</f>
        <v/>
      </c>
    </row>
    <row r="393">
      <c r="M393" s="16" t="n"/>
      <c r="N393" s="17" t="n"/>
      <c r="Q393" s="16" t="n"/>
      <c r="Z393" s="16" t="n"/>
      <c r="AB393" s="18">
        <f>IF($M393="","",ROUND(YEARFRAC($M393,TODAY()),1))</f>
        <v/>
      </c>
      <c r="AC393" s="19">
        <f>IF($Q393="","",IF($Q393&lt;TODAY(),"Expired",IF($Q393-TODAY()&lt;=90,"Expires within 90 days","In warranty")))</f>
        <v/>
      </c>
      <c r="AD393" s="20">
        <f>IF(OR($M393="",$C393=""),"",IFERROR(EDATE($M393,VALUE(INDEX(Lists!$B$2:$B$11,MATCH($C393,Lists!$A$2:$A$11,0)))),""))</f>
        <v/>
      </c>
      <c r="AE393" s="19">
        <f>IF($AD393="","",IF($AD393&lt;TODAY(),"Overdue",IF($AD393-TODAY()&lt;=90,"Due within 90 days","OK")))</f>
        <v/>
      </c>
      <c r="AF393" s="19">
        <f>IF($A393="","",IF(OR($T393="",$U393=""),"Incomplete",IF(OR($T393="No",$U393="Not enrolled"),"Review","OK")))</f>
        <v/>
      </c>
    </row>
    <row r="394">
      <c r="M394" s="16" t="n"/>
      <c r="N394" s="17" t="n"/>
      <c r="Q394" s="16" t="n"/>
      <c r="Z394" s="16" t="n"/>
      <c r="AB394" s="18">
        <f>IF($M394="","",ROUND(YEARFRAC($M394,TODAY()),1))</f>
        <v/>
      </c>
      <c r="AC394" s="19">
        <f>IF($Q394="","",IF($Q394&lt;TODAY(),"Expired",IF($Q394-TODAY()&lt;=90,"Expires within 90 days","In warranty")))</f>
        <v/>
      </c>
      <c r="AD394" s="20">
        <f>IF(OR($M394="",$C394=""),"",IFERROR(EDATE($M394,VALUE(INDEX(Lists!$B$2:$B$11,MATCH($C394,Lists!$A$2:$A$11,0)))),""))</f>
        <v/>
      </c>
      <c r="AE394" s="19">
        <f>IF($AD394="","",IF($AD394&lt;TODAY(),"Overdue",IF($AD394-TODAY()&lt;=90,"Due within 90 days","OK")))</f>
        <v/>
      </c>
      <c r="AF394" s="19">
        <f>IF($A394="","",IF(OR($T394="",$U394=""),"Incomplete",IF(OR($T394="No",$U394="Not enrolled"),"Review","OK")))</f>
        <v/>
      </c>
    </row>
    <row r="395">
      <c r="M395" s="16" t="n"/>
      <c r="N395" s="17" t="n"/>
      <c r="Q395" s="16" t="n"/>
      <c r="Z395" s="16" t="n"/>
      <c r="AB395" s="18">
        <f>IF($M395="","",ROUND(YEARFRAC($M395,TODAY()),1))</f>
        <v/>
      </c>
      <c r="AC395" s="19">
        <f>IF($Q395="","",IF($Q395&lt;TODAY(),"Expired",IF($Q395-TODAY()&lt;=90,"Expires within 90 days","In warranty")))</f>
        <v/>
      </c>
      <c r="AD395" s="20">
        <f>IF(OR($M395="",$C395=""),"",IFERROR(EDATE($M395,VALUE(INDEX(Lists!$B$2:$B$11,MATCH($C395,Lists!$A$2:$A$11,0)))),""))</f>
        <v/>
      </c>
      <c r="AE395" s="19">
        <f>IF($AD395="","",IF($AD395&lt;TODAY(),"Overdue",IF($AD395-TODAY()&lt;=90,"Due within 90 days","OK")))</f>
        <v/>
      </c>
      <c r="AF395" s="19">
        <f>IF($A395="","",IF(OR($T395="",$U395=""),"Incomplete",IF(OR($T395="No",$U395="Not enrolled"),"Review","OK")))</f>
        <v/>
      </c>
    </row>
    <row r="396">
      <c r="M396" s="16" t="n"/>
      <c r="N396" s="17" t="n"/>
      <c r="Q396" s="16" t="n"/>
      <c r="Z396" s="16" t="n"/>
      <c r="AB396" s="18">
        <f>IF($M396="","",ROUND(YEARFRAC($M396,TODAY()),1))</f>
        <v/>
      </c>
      <c r="AC396" s="19">
        <f>IF($Q396="","",IF($Q396&lt;TODAY(),"Expired",IF($Q396-TODAY()&lt;=90,"Expires within 90 days","In warranty")))</f>
        <v/>
      </c>
      <c r="AD396" s="20">
        <f>IF(OR($M396="",$C396=""),"",IFERROR(EDATE($M396,VALUE(INDEX(Lists!$B$2:$B$11,MATCH($C396,Lists!$A$2:$A$11,0)))),""))</f>
        <v/>
      </c>
      <c r="AE396" s="19">
        <f>IF($AD396="","",IF($AD396&lt;TODAY(),"Overdue",IF($AD396-TODAY()&lt;=90,"Due within 90 days","OK")))</f>
        <v/>
      </c>
      <c r="AF396" s="19">
        <f>IF($A396="","",IF(OR($T396="",$U396=""),"Incomplete",IF(OR($T396="No",$U396="Not enrolled"),"Review","OK")))</f>
        <v/>
      </c>
    </row>
    <row r="397">
      <c r="M397" s="16" t="n"/>
      <c r="N397" s="17" t="n"/>
      <c r="Q397" s="16" t="n"/>
      <c r="Z397" s="16" t="n"/>
      <c r="AB397" s="18">
        <f>IF($M397="","",ROUND(YEARFRAC($M397,TODAY()),1))</f>
        <v/>
      </c>
      <c r="AC397" s="19">
        <f>IF($Q397="","",IF($Q397&lt;TODAY(),"Expired",IF($Q397-TODAY()&lt;=90,"Expires within 90 days","In warranty")))</f>
        <v/>
      </c>
      <c r="AD397" s="20">
        <f>IF(OR($M397="",$C397=""),"",IFERROR(EDATE($M397,VALUE(INDEX(Lists!$B$2:$B$11,MATCH($C397,Lists!$A$2:$A$11,0)))),""))</f>
        <v/>
      </c>
      <c r="AE397" s="19">
        <f>IF($AD397="","",IF($AD397&lt;TODAY(),"Overdue",IF($AD397-TODAY()&lt;=90,"Due within 90 days","OK")))</f>
        <v/>
      </c>
      <c r="AF397" s="19">
        <f>IF($A397="","",IF(OR($T397="",$U397=""),"Incomplete",IF(OR($T397="No",$U397="Not enrolled"),"Review","OK")))</f>
        <v/>
      </c>
    </row>
    <row r="398">
      <c r="M398" s="16" t="n"/>
      <c r="N398" s="17" t="n"/>
      <c r="Q398" s="16" t="n"/>
      <c r="Z398" s="16" t="n"/>
      <c r="AB398" s="18">
        <f>IF($M398="","",ROUND(YEARFRAC($M398,TODAY()),1))</f>
        <v/>
      </c>
      <c r="AC398" s="19">
        <f>IF($Q398="","",IF($Q398&lt;TODAY(),"Expired",IF($Q398-TODAY()&lt;=90,"Expires within 90 days","In warranty")))</f>
        <v/>
      </c>
      <c r="AD398" s="20">
        <f>IF(OR($M398="",$C398=""),"",IFERROR(EDATE($M398,VALUE(INDEX(Lists!$B$2:$B$11,MATCH($C398,Lists!$A$2:$A$11,0)))),""))</f>
        <v/>
      </c>
      <c r="AE398" s="19">
        <f>IF($AD398="","",IF($AD398&lt;TODAY(),"Overdue",IF($AD398-TODAY()&lt;=90,"Due within 90 days","OK")))</f>
        <v/>
      </c>
      <c r="AF398" s="19">
        <f>IF($A398="","",IF(OR($T398="",$U398=""),"Incomplete",IF(OR($T398="No",$U398="Not enrolled"),"Review","OK")))</f>
        <v/>
      </c>
    </row>
    <row r="399">
      <c r="M399" s="16" t="n"/>
      <c r="N399" s="17" t="n"/>
      <c r="Q399" s="16" t="n"/>
      <c r="Z399" s="16" t="n"/>
      <c r="AB399" s="18">
        <f>IF($M399="","",ROUND(YEARFRAC($M399,TODAY()),1))</f>
        <v/>
      </c>
      <c r="AC399" s="19">
        <f>IF($Q399="","",IF($Q399&lt;TODAY(),"Expired",IF($Q399-TODAY()&lt;=90,"Expires within 90 days","In warranty")))</f>
        <v/>
      </c>
      <c r="AD399" s="20">
        <f>IF(OR($M399="",$C399=""),"",IFERROR(EDATE($M399,VALUE(INDEX(Lists!$B$2:$B$11,MATCH($C399,Lists!$A$2:$A$11,0)))),""))</f>
        <v/>
      </c>
      <c r="AE399" s="19">
        <f>IF($AD399="","",IF($AD399&lt;TODAY(),"Overdue",IF($AD399-TODAY()&lt;=90,"Due within 90 days","OK")))</f>
        <v/>
      </c>
      <c r="AF399" s="19">
        <f>IF($A399="","",IF(OR($T399="",$U399=""),"Incomplete",IF(OR($T399="No",$U399="Not enrolled"),"Review","OK")))</f>
        <v/>
      </c>
    </row>
    <row r="400">
      <c r="M400" s="16" t="n"/>
      <c r="N400" s="17" t="n"/>
      <c r="Q400" s="16" t="n"/>
      <c r="Z400" s="16" t="n"/>
      <c r="AB400" s="18">
        <f>IF($M400="","",ROUND(YEARFRAC($M400,TODAY()),1))</f>
        <v/>
      </c>
      <c r="AC400" s="19">
        <f>IF($Q400="","",IF($Q400&lt;TODAY(),"Expired",IF($Q400-TODAY()&lt;=90,"Expires within 90 days","In warranty")))</f>
        <v/>
      </c>
      <c r="AD400" s="20">
        <f>IF(OR($M400="",$C400=""),"",IFERROR(EDATE($M400,VALUE(INDEX(Lists!$B$2:$B$11,MATCH($C400,Lists!$A$2:$A$11,0)))),""))</f>
        <v/>
      </c>
      <c r="AE400" s="19">
        <f>IF($AD400="","",IF($AD400&lt;TODAY(),"Overdue",IF($AD400-TODAY()&lt;=90,"Due within 90 days","OK")))</f>
        <v/>
      </c>
      <c r="AF400" s="19">
        <f>IF($A400="","",IF(OR($T400="",$U400=""),"Incomplete",IF(OR($T400="No",$U400="Not enrolled"),"Review","OK")))</f>
        <v/>
      </c>
    </row>
    <row r="401">
      <c r="M401" s="16" t="n"/>
      <c r="N401" s="17" t="n"/>
      <c r="Q401" s="16" t="n"/>
      <c r="Z401" s="16" t="n"/>
      <c r="AB401" s="18">
        <f>IF($M401="","",ROUND(YEARFRAC($M401,TODAY()),1))</f>
        <v/>
      </c>
      <c r="AC401" s="19">
        <f>IF($Q401="","",IF($Q401&lt;TODAY(),"Expired",IF($Q401-TODAY()&lt;=90,"Expires within 90 days","In warranty")))</f>
        <v/>
      </c>
      <c r="AD401" s="20">
        <f>IF(OR($M401="",$C401=""),"",IFERROR(EDATE($M401,VALUE(INDEX(Lists!$B$2:$B$11,MATCH($C401,Lists!$A$2:$A$11,0)))),""))</f>
        <v/>
      </c>
      <c r="AE401" s="19">
        <f>IF($AD401="","",IF($AD401&lt;TODAY(),"Overdue",IF($AD401-TODAY()&lt;=90,"Due within 90 days","OK")))</f>
        <v/>
      </c>
      <c r="AF401" s="19">
        <f>IF($A401="","",IF(OR($T401="",$U401=""),"Incomplete",IF(OR($T401="No",$U401="Not enrolled"),"Review","OK")))</f>
        <v/>
      </c>
    </row>
    <row r="402">
      <c r="M402" s="16" t="n"/>
      <c r="N402" s="17" t="n"/>
      <c r="Q402" s="16" t="n"/>
      <c r="Z402" s="16" t="n"/>
      <c r="AB402" s="18">
        <f>IF($M402="","",ROUND(YEARFRAC($M402,TODAY()),1))</f>
        <v/>
      </c>
      <c r="AC402" s="19">
        <f>IF($Q402="","",IF($Q402&lt;TODAY(),"Expired",IF($Q402-TODAY()&lt;=90,"Expires within 90 days","In warranty")))</f>
        <v/>
      </c>
      <c r="AD402" s="20">
        <f>IF(OR($M402="",$C402=""),"",IFERROR(EDATE($M402,VALUE(INDEX(Lists!$B$2:$B$11,MATCH($C402,Lists!$A$2:$A$11,0)))),""))</f>
        <v/>
      </c>
      <c r="AE402" s="19">
        <f>IF($AD402="","",IF($AD402&lt;TODAY(),"Overdue",IF($AD402-TODAY()&lt;=90,"Due within 90 days","OK")))</f>
        <v/>
      </c>
      <c r="AF402" s="19">
        <f>IF($A402="","",IF(OR($T402="",$U402=""),"Incomplete",IF(OR($T402="No",$U402="Not enrolled"),"Review","OK")))</f>
        <v/>
      </c>
    </row>
    <row r="403">
      <c r="M403" s="16" t="n"/>
      <c r="N403" s="17" t="n"/>
      <c r="Q403" s="16" t="n"/>
      <c r="Z403" s="16" t="n"/>
      <c r="AB403" s="18">
        <f>IF($M403="","",ROUND(YEARFRAC($M403,TODAY()),1))</f>
        <v/>
      </c>
      <c r="AC403" s="19">
        <f>IF($Q403="","",IF($Q403&lt;TODAY(),"Expired",IF($Q403-TODAY()&lt;=90,"Expires within 90 days","In warranty")))</f>
        <v/>
      </c>
      <c r="AD403" s="20">
        <f>IF(OR($M403="",$C403=""),"",IFERROR(EDATE($M403,VALUE(INDEX(Lists!$B$2:$B$11,MATCH($C403,Lists!$A$2:$A$11,0)))),""))</f>
        <v/>
      </c>
      <c r="AE403" s="19">
        <f>IF($AD403="","",IF($AD403&lt;TODAY(),"Overdue",IF($AD403-TODAY()&lt;=90,"Due within 90 days","OK")))</f>
        <v/>
      </c>
      <c r="AF403" s="19">
        <f>IF($A403="","",IF(OR($T403="",$U403=""),"Incomplete",IF(OR($T403="No",$U403="Not enrolled"),"Review","OK")))</f>
        <v/>
      </c>
    </row>
    <row r="404">
      <c r="M404" s="16" t="n"/>
      <c r="N404" s="17" t="n"/>
      <c r="Q404" s="16" t="n"/>
      <c r="Z404" s="16" t="n"/>
      <c r="AB404" s="18">
        <f>IF($M404="","",ROUND(YEARFRAC($M404,TODAY()),1))</f>
        <v/>
      </c>
      <c r="AC404" s="19">
        <f>IF($Q404="","",IF($Q404&lt;TODAY(),"Expired",IF($Q404-TODAY()&lt;=90,"Expires within 90 days","In warranty")))</f>
        <v/>
      </c>
      <c r="AD404" s="20">
        <f>IF(OR($M404="",$C404=""),"",IFERROR(EDATE($M404,VALUE(INDEX(Lists!$B$2:$B$11,MATCH($C404,Lists!$A$2:$A$11,0)))),""))</f>
        <v/>
      </c>
      <c r="AE404" s="19">
        <f>IF($AD404="","",IF($AD404&lt;TODAY(),"Overdue",IF($AD404-TODAY()&lt;=90,"Due within 90 days","OK")))</f>
        <v/>
      </c>
      <c r="AF404" s="19">
        <f>IF($A404="","",IF(OR($T404="",$U404=""),"Incomplete",IF(OR($T404="No",$U404="Not enrolled"),"Review","OK")))</f>
        <v/>
      </c>
    </row>
    <row r="405">
      <c r="M405" s="16" t="n"/>
      <c r="N405" s="17" t="n"/>
      <c r="Q405" s="16" t="n"/>
      <c r="Z405" s="16" t="n"/>
      <c r="AB405" s="18">
        <f>IF($M405="","",ROUND(YEARFRAC($M405,TODAY()),1))</f>
        <v/>
      </c>
      <c r="AC405" s="19">
        <f>IF($Q405="","",IF($Q405&lt;TODAY(),"Expired",IF($Q405-TODAY()&lt;=90,"Expires within 90 days","In warranty")))</f>
        <v/>
      </c>
      <c r="AD405" s="20">
        <f>IF(OR($M405="",$C405=""),"",IFERROR(EDATE($M405,VALUE(INDEX(Lists!$B$2:$B$11,MATCH($C405,Lists!$A$2:$A$11,0)))),""))</f>
        <v/>
      </c>
      <c r="AE405" s="19">
        <f>IF($AD405="","",IF($AD405&lt;TODAY(),"Overdue",IF($AD405-TODAY()&lt;=90,"Due within 90 days","OK")))</f>
        <v/>
      </c>
      <c r="AF405" s="19">
        <f>IF($A405="","",IF(OR($T405="",$U405=""),"Incomplete",IF(OR($T405="No",$U405="Not enrolled"),"Review","OK")))</f>
        <v/>
      </c>
    </row>
    <row r="406">
      <c r="M406" s="16" t="n"/>
      <c r="N406" s="17" t="n"/>
      <c r="Q406" s="16" t="n"/>
      <c r="Z406" s="16" t="n"/>
      <c r="AB406" s="18">
        <f>IF($M406="","",ROUND(YEARFRAC($M406,TODAY()),1))</f>
        <v/>
      </c>
      <c r="AC406" s="19">
        <f>IF($Q406="","",IF($Q406&lt;TODAY(),"Expired",IF($Q406-TODAY()&lt;=90,"Expires within 90 days","In warranty")))</f>
        <v/>
      </c>
      <c r="AD406" s="20">
        <f>IF(OR($M406="",$C406=""),"",IFERROR(EDATE($M406,VALUE(INDEX(Lists!$B$2:$B$11,MATCH($C406,Lists!$A$2:$A$11,0)))),""))</f>
        <v/>
      </c>
      <c r="AE406" s="19">
        <f>IF($AD406="","",IF($AD406&lt;TODAY(),"Overdue",IF($AD406-TODAY()&lt;=90,"Due within 90 days","OK")))</f>
        <v/>
      </c>
      <c r="AF406" s="19">
        <f>IF($A406="","",IF(OR($T406="",$U406=""),"Incomplete",IF(OR($T406="No",$U406="Not enrolled"),"Review","OK")))</f>
        <v/>
      </c>
    </row>
    <row r="407">
      <c r="M407" s="16" t="n"/>
      <c r="N407" s="17" t="n"/>
      <c r="Q407" s="16" t="n"/>
      <c r="Z407" s="16" t="n"/>
      <c r="AB407" s="18">
        <f>IF($M407="","",ROUND(YEARFRAC($M407,TODAY()),1))</f>
        <v/>
      </c>
      <c r="AC407" s="19">
        <f>IF($Q407="","",IF($Q407&lt;TODAY(),"Expired",IF($Q407-TODAY()&lt;=90,"Expires within 90 days","In warranty")))</f>
        <v/>
      </c>
      <c r="AD407" s="20">
        <f>IF(OR($M407="",$C407=""),"",IFERROR(EDATE($M407,VALUE(INDEX(Lists!$B$2:$B$11,MATCH($C407,Lists!$A$2:$A$11,0)))),""))</f>
        <v/>
      </c>
      <c r="AE407" s="19">
        <f>IF($AD407="","",IF($AD407&lt;TODAY(),"Overdue",IF($AD407-TODAY()&lt;=90,"Due within 90 days","OK")))</f>
        <v/>
      </c>
      <c r="AF407" s="19">
        <f>IF($A407="","",IF(OR($T407="",$U407=""),"Incomplete",IF(OR($T407="No",$U407="Not enrolled"),"Review","OK")))</f>
        <v/>
      </c>
    </row>
    <row r="408">
      <c r="M408" s="16" t="n"/>
      <c r="N408" s="17" t="n"/>
      <c r="Q408" s="16" t="n"/>
      <c r="Z408" s="16" t="n"/>
      <c r="AB408" s="18">
        <f>IF($M408="","",ROUND(YEARFRAC($M408,TODAY()),1))</f>
        <v/>
      </c>
      <c r="AC408" s="19">
        <f>IF($Q408="","",IF($Q408&lt;TODAY(),"Expired",IF($Q408-TODAY()&lt;=90,"Expires within 90 days","In warranty")))</f>
        <v/>
      </c>
      <c r="AD408" s="20">
        <f>IF(OR($M408="",$C408=""),"",IFERROR(EDATE($M408,VALUE(INDEX(Lists!$B$2:$B$11,MATCH($C408,Lists!$A$2:$A$11,0)))),""))</f>
        <v/>
      </c>
      <c r="AE408" s="19">
        <f>IF($AD408="","",IF($AD408&lt;TODAY(),"Overdue",IF($AD408-TODAY()&lt;=90,"Due within 90 days","OK")))</f>
        <v/>
      </c>
      <c r="AF408" s="19">
        <f>IF($A408="","",IF(OR($T408="",$U408=""),"Incomplete",IF(OR($T408="No",$U408="Not enrolled"),"Review","OK")))</f>
        <v/>
      </c>
    </row>
    <row r="409">
      <c r="M409" s="16" t="n"/>
      <c r="N409" s="17" t="n"/>
      <c r="Q409" s="16" t="n"/>
      <c r="Z409" s="16" t="n"/>
      <c r="AB409" s="18">
        <f>IF($M409="","",ROUND(YEARFRAC($M409,TODAY()),1))</f>
        <v/>
      </c>
      <c r="AC409" s="19">
        <f>IF($Q409="","",IF($Q409&lt;TODAY(),"Expired",IF($Q409-TODAY()&lt;=90,"Expires within 90 days","In warranty")))</f>
        <v/>
      </c>
      <c r="AD409" s="20">
        <f>IF(OR($M409="",$C409=""),"",IFERROR(EDATE($M409,VALUE(INDEX(Lists!$B$2:$B$11,MATCH($C409,Lists!$A$2:$A$11,0)))),""))</f>
        <v/>
      </c>
      <c r="AE409" s="19">
        <f>IF($AD409="","",IF($AD409&lt;TODAY(),"Overdue",IF($AD409-TODAY()&lt;=90,"Due within 90 days","OK")))</f>
        <v/>
      </c>
      <c r="AF409" s="19">
        <f>IF($A409="","",IF(OR($T409="",$U409=""),"Incomplete",IF(OR($T409="No",$U409="Not enrolled"),"Review","OK")))</f>
        <v/>
      </c>
    </row>
    <row r="410">
      <c r="M410" s="16" t="n"/>
      <c r="N410" s="17" t="n"/>
      <c r="Q410" s="16" t="n"/>
      <c r="Z410" s="16" t="n"/>
      <c r="AB410" s="18">
        <f>IF($M410="","",ROUND(YEARFRAC($M410,TODAY()),1))</f>
        <v/>
      </c>
      <c r="AC410" s="19">
        <f>IF($Q410="","",IF($Q410&lt;TODAY(),"Expired",IF($Q410-TODAY()&lt;=90,"Expires within 90 days","In warranty")))</f>
        <v/>
      </c>
      <c r="AD410" s="20">
        <f>IF(OR($M410="",$C410=""),"",IFERROR(EDATE($M410,VALUE(INDEX(Lists!$B$2:$B$11,MATCH($C410,Lists!$A$2:$A$11,0)))),""))</f>
        <v/>
      </c>
      <c r="AE410" s="19">
        <f>IF($AD410="","",IF($AD410&lt;TODAY(),"Overdue",IF($AD410-TODAY()&lt;=90,"Due within 90 days","OK")))</f>
        <v/>
      </c>
      <c r="AF410" s="19">
        <f>IF($A410="","",IF(OR($T410="",$U410=""),"Incomplete",IF(OR($T410="No",$U410="Not enrolled"),"Review","OK")))</f>
        <v/>
      </c>
    </row>
    <row r="411">
      <c r="M411" s="16" t="n"/>
      <c r="N411" s="17" t="n"/>
      <c r="Q411" s="16" t="n"/>
      <c r="Z411" s="16" t="n"/>
      <c r="AB411" s="18">
        <f>IF($M411="","",ROUND(YEARFRAC($M411,TODAY()),1))</f>
        <v/>
      </c>
      <c r="AC411" s="19">
        <f>IF($Q411="","",IF($Q411&lt;TODAY(),"Expired",IF($Q411-TODAY()&lt;=90,"Expires within 90 days","In warranty")))</f>
        <v/>
      </c>
      <c r="AD411" s="20">
        <f>IF(OR($M411="",$C411=""),"",IFERROR(EDATE($M411,VALUE(INDEX(Lists!$B$2:$B$11,MATCH($C411,Lists!$A$2:$A$11,0)))),""))</f>
        <v/>
      </c>
      <c r="AE411" s="19">
        <f>IF($AD411="","",IF($AD411&lt;TODAY(),"Overdue",IF($AD411-TODAY()&lt;=90,"Due within 90 days","OK")))</f>
        <v/>
      </c>
      <c r="AF411" s="19">
        <f>IF($A411="","",IF(OR($T411="",$U411=""),"Incomplete",IF(OR($T411="No",$U411="Not enrolled"),"Review","OK")))</f>
        <v/>
      </c>
    </row>
    <row r="412">
      <c r="M412" s="16" t="n"/>
      <c r="N412" s="17" t="n"/>
      <c r="Q412" s="16" t="n"/>
      <c r="Z412" s="16" t="n"/>
      <c r="AB412" s="18">
        <f>IF($M412="","",ROUND(YEARFRAC($M412,TODAY()),1))</f>
        <v/>
      </c>
      <c r="AC412" s="19">
        <f>IF($Q412="","",IF($Q412&lt;TODAY(),"Expired",IF($Q412-TODAY()&lt;=90,"Expires within 90 days","In warranty")))</f>
        <v/>
      </c>
      <c r="AD412" s="20">
        <f>IF(OR($M412="",$C412=""),"",IFERROR(EDATE($M412,VALUE(INDEX(Lists!$B$2:$B$11,MATCH($C412,Lists!$A$2:$A$11,0)))),""))</f>
        <v/>
      </c>
      <c r="AE412" s="19">
        <f>IF($AD412="","",IF($AD412&lt;TODAY(),"Overdue",IF($AD412-TODAY()&lt;=90,"Due within 90 days","OK")))</f>
        <v/>
      </c>
      <c r="AF412" s="19">
        <f>IF($A412="","",IF(OR($T412="",$U412=""),"Incomplete",IF(OR($T412="No",$U412="Not enrolled"),"Review","OK")))</f>
        <v/>
      </c>
    </row>
    <row r="413">
      <c r="M413" s="16" t="n"/>
      <c r="N413" s="17" t="n"/>
      <c r="Q413" s="16" t="n"/>
      <c r="Z413" s="16" t="n"/>
      <c r="AB413" s="18">
        <f>IF($M413="","",ROUND(YEARFRAC($M413,TODAY()),1))</f>
        <v/>
      </c>
      <c r="AC413" s="19">
        <f>IF($Q413="","",IF($Q413&lt;TODAY(),"Expired",IF($Q413-TODAY()&lt;=90,"Expires within 90 days","In warranty")))</f>
        <v/>
      </c>
      <c r="AD413" s="20">
        <f>IF(OR($M413="",$C413=""),"",IFERROR(EDATE($M413,VALUE(INDEX(Lists!$B$2:$B$11,MATCH($C413,Lists!$A$2:$A$11,0)))),""))</f>
        <v/>
      </c>
      <c r="AE413" s="19">
        <f>IF($AD413="","",IF($AD413&lt;TODAY(),"Overdue",IF($AD413-TODAY()&lt;=90,"Due within 90 days","OK")))</f>
        <v/>
      </c>
      <c r="AF413" s="19">
        <f>IF($A413="","",IF(OR($T413="",$U413=""),"Incomplete",IF(OR($T413="No",$U413="Not enrolled"),"Review","OK")))</f>
        <v/>
      </c>
    </row>
    <row r="414">
      <c r="M414" s="16" t="n"/>
      <c r="N414" s="17" t="n"/>
      <c r="Q414" s="16" t="n"/>
      <c r="Z414" s="16" t="n"/>
      <c r="AB414" s="18">
        <f>IF($M414="","",ROUND(YEARFRAC($M414,TODAY()),1))</f>
        <v/>
      </c>
      <c r="AC414" s="19">
        <f>IF($Q414="","",IF($Q414&lt;TODAY(),"Expired",IF($Q414-TODAY()&lt;=90,"Expires within 90 days","In warranty")))</f>
        <v/>
      </c>
      <c r="AD414" s="20">
        <f>IF(OR($M414="",$C414=""),"",IFERROR(EDATE($M414,VALUE(INDEX(Lists!$B$2:$B$11,MATCH($C414,Lists!$A$2:$A$11,0)))),""))</f>
        <v/>
      </c>
      <c r="AE414" s="19">
        <f>IF($AD414="","",IF($AD414&lt;TODAY(),"Overdue",IF($AD414-TODAY()&lt;=90,"Due within 90 days","OK")))</f>
        <v/>
      </c>
      <c r="AF414" s="19">
        <f>IF($A414="","",IF(OR($T414="",$U414=""),"Incomplete",IF(OR($T414="No",$U414="Not enrolled"),"Review","OK")))</f>
        <v/>
      </c>
    </row>
    <row r="415">
      <c r="M415" s="16" t="n"/>
      <c r="N415" s="17" t="n"/>
      <c r="Q415" s="16" t="n"/>
      <c r="Z415" s="16" t="n"/>
      <c r="AB415" s="18">
        <f>IF($M415="","",ROUND(YEARFRAC($M415,TODAY()),1))</f>
        <v/>
      </c>
      <c r="AC415" s="19">
        <f>IF($Q415="","",IF($Q415&lt;TODAY(),"Expired",IF($Q415-TODAY()&lt;=90,"Expires within 90 days","In warranty")))</f>
        <v/>
      </c>
      <c r="AD415" s="20">
        <f>IF(OR($M415="",$C415=""),"",IFERROR(EDATE($M415,VALUE(INDEX(Lists!$B$2:$B$11,MATCH($C415,Lists!$A$2:$A$11,0)))),""))</f>
        <v/>
      </c>
      <c r="AE415" s="19">
        <f>IF($AD415="","",IF($AD415&lt;TODAY(),"Overdue",IF($AD415-TODAY()&lt;=90,"Due within 90 days","OK")))</f>
        <v/>
      </c>
      <c r="AF415" s="19">
        <f>IF($A415="","",IF(OR($T415="",$U415=""),"Incomplete",IF(OR($T415="No",$U415="Not enrolled"),"Review","OK")))</f>
        <v/>
      </c>
    </row>
    <row r="416">
      <c r="M416" s="16" t="n"/>
      <c r="N416" s="17" t="n"/>
      <c r="Q416" s="16" t="n"/>
      <c r="Z416" s="16" t="n"/>
      <c r="AB416" s="18">
        <f>IF($M416="","",ROUND(YEARFRAC($M416,TODAY()),1))</f>
        <v/>
      </c>
      <c r="AC416" s="19">
        <f>IF($Q416="","",IF($Q416&lt;TODAY(),"Expired",IF($Q416-TODAY()&lt;=90,"Expires within 90 days","In warranty")))</f>
        <v/>
      </c>
      <c r="AD416" s="20">
        <f>IF(OR($M416="",$C416=""),"",IFERROR(EDATE($M416,VALUE(INDEX(Lists!$B$2:$B$11,MATCH($C416,Lists!$A$2:$A$11,0)))),""))</f>
        <v/>
      </c>
      <c r="AE416" s="19">
        <f>IF($AD416="","",IF($AD416&lt;TODAY(),"Overdue",IF($AD416-TODAY()&lt;=90,"Due within 90 days","OK")))</f>
        <v/>
      </c>
      <c r="AF416" s="19">
        <f>IF($A416="","",IF(OR($T416="",$U416=""),"Incomplete",IF(OR($T416="No",$U416="Not enrolled"),"Review","OK")))</f>
        <v/>
      </c>
    </row>
    <row r="417">
      <c r="M417" s="16" t="n"/>
      <c r="N417" s="17" t="n"/>
      <c r="Q417" s="16" t="n"/>
      <c r="Z417" s="16" t="n"/>
      <c r="AB417" s="18">
        <f>IF($M417="","",ROUND(YEARFRAC($M417,TODAY()),1))</f>
        <v/>
      </c>
      <c r="AC417" s="19">
        <f>IF($Q417="","",IF($Q417&lt;TODAY(),"Expired",IF($Q417-TODAY()&lt;=90,"Expires within 90 days","In warranty")))</f>
        <v/>
      </c>
      <c r="AD417" s="20">
        <f>IF(OR($M417="",$C417=""),"",IFERROR(EDATE($M417,VALUE(INDEX(Lists!$B$2:$B$11,MATCH($C417,Lists!$A$2:$A$11,0)))),""))</f>
        <v/>
      </c>
      <c r="AE417" s="19">
        <f>IF($AD417="","",IF($AD417&lt;TODAY(),"Overdue",IF($AD417-TODAY()&lt;=90,"Due within 90 days","OK")))</f>
        <v/>
      </c>
      <c r="AF417" s="19">
        <f>IF($A417="","",IF(OR($T417="",$U417=""),"Incomplete",IF(OR($T417="No",$U417="Not enrolled"),"Review","OK")))</f>
        <v/>
      </c>
    </row>
    <row r="418">
      <c r="M418" s="16" t="n"/>
      <c r="N418" s="17" t="n"/>
      <c r="Q418" s="16" t="n"/>
      <c r="Z418" s="16" t="n"/>
      <c r="AB418" s="18">
        <f>IF($M418="","",ROUND(YEARFRAC($M418,TODAY()),1))</f>
        <v/>
      </c>
      <c r="AC418" s="19">
        <f>IF($Q418="","",IF($Q418&lt;TODAY(),"Expired",IF($Q418-TODAY()&lt;=90,"Expires within 90 days","In warranty")))</f>
        <v/>
      </c>
      <c r="AD418" s="20">
        <f>IF(OR($M418="",$C418=""),"",IFERROR(EDATE($M418,VALUE(INDEX(Lists!$B$2:$B$11,MATCH($C418,Lists!$A$2:$A$11,0)))),""))</f>
        <v/>
      </c>
      <c r="AE418" s="19">
        <f>IF($AD418="","",IF($AD418&lt;TODAY(),"Overdue",IF($AD418-TODAY()&lt;=90,"Due within 90 days","OK")))</f>
        <v/>
      </c>
      <c r="AF418" s="19">
        <f>IF($A418="","",IF(OR($T418="",$U418=""),"Incomplete",IF(OR($T418="No",$U418="Not enrolled"),"Review","OK")))</f>
        <v/>
      </c>
    </row>
    <row r="419">
      <c r="M419" s="16" t="n"/>
      <c r="N419" s="17" t="n"/>
      <c r="Q419" s="16" t="n"/>
      <c r="Z419" s="16" t="n"/>
      <c r="AB419" s="18">
        <f>IF($M419="","",ROUND(YEARFRAC($M419,TODAY()),1))</f>
        <v/>
      </c>
      <c r="AC419" s="19">
        <f>IF($Q419="","",IF($Q419&lt;TODAY(),"Expired",IF($Q419-TODAY()&lt;=90,"Expires within 90 days","In warranty")))</f>
        <v/>
      </c>
      <c r="AD419" s="20">
        <f>IF(OR($M419="",$C419=""),"",IFERROR(EDATE($M419,VALUE(INDEX(Lists!$B$2:$B$11,MATCH($C419,Lists!$A$2:$A$11,0)))),""))</f>
        <v/>
      </c>
      <c r="AE419" s="19">
        <f>IF($AD419="","",IF($AD419&lt;TODAY(),"Overdue",IF($AD419-TODAY()&lt;=90,"Due within 90 days","OK")))</f>
        <v/>
      </c>
      <c r="AF419" s="19">
        <f>IF($A419="","",IF(OR($T419="",$U419=""),"Incomplete",IF(OR($T419="No",$U419="Not enrolled"),"Review","OK")))</f>
        <v/>
      </c>
    </row>
    <row r="420">
      <c r="M420" s="16" t="n"/>
      <c r="N420" s="17" t="n"/>
      <c r="Q420" s="16" t="n"/>
      <c r="Z420" s="16" t="n"/>
      <c r="AB420" s="18">
        <f>IF($M420="","",ROUND(YEARFRAC($M420,TODAY()),1))</f>
        <v/>
      </c>
      <c r="AC420" s="19">
        <f>IF($Q420="","",IF($Q420&lt;TODAY(),"Expired",IF($Q420-TODAY()&lt;=90,"Expires within 90 days","In warranty")))</f>
        <v/>
      </c>
      <c r="AD420" s="20">
        <f>IF(OR($M420="",$C420=""),"",IFERROR(EDATE($M420,VALUE(INDEX(Lists!$B$2:$B$11,MATCH($C420,Lists!$A$2:$A$11,0)))),""))</f>
        <v/>
      </c>
      <c r="AE420" s="19">
        <f>IF($AD420="","",IF($AD420&lt;TODAY(),"Overdue",IF($AD420-TODAY()&lt;=90,"Due within 90 days","OK")))</f>
        <v/>
      </c>
      <c r="AF420" s="19">
        <f>IF($A420="","",IF(OR($T420="",$U420=""),"Incomplete",IF(OR($T420="No",$U420="Not enrolled"),"Review","OK")))</f>
        <v/>
      </c>
    </row>
    <row r="421">
      <c r="M421" s="16" t="n"/>
      <c r="N421" s="17" t="n"/>
      <c r="Q421" s="16" t="n"/>
      <c r="Z421" s="16" t="n"/>
      <c r="AB421" s="18">
        <f>IF($M421="","",ROUND(YEARFRAC($M421,TODAY()),1))</f>
        <v/>
      </c>
      <c r="AC421" s="19">
        <f>IF($Q421="","",IF($Q421&lt;TODAY(),"Expired",IF($Q421-TODAY()&lt;=90,"Expires within 90 days","In warranty")))</f>
        <v/>
      </c>
      <c r="AD421" s="20">
        <f>IF(OR($M421="",$C421=""),"",IFERROR(EDATE($M421,VALUE(INDEX(Lists!$B$2:$B$11,MATCH($C421,Lists!$A$2:$A$11,0)))),""))</f>
        <v/>
      </c>
      <c r="AE421" s="19">
        <f>IF($AD421="","",IF($AD421&lt;TODAY(),"Overdue",IF($AD421-TODAY()&lt;=90,"Due within 90 days","OK")))</f>
        <v/>
      </c>
      <c r="AF421" s="19">
        <f>IF($A421="","",IF(OR($T421="",$U421=""),"Incomplete",IF(OR($T421="No",$U421="Not enrolled"),"Review","OK")))</f>
        <v/>
      </c>
    </row>
    <row r="422">
      <c r="M422" s="16" t="n"/>
      <c r="N422" s="17" t="n"/>
      <c r="Q422" s="16" t="n"/>
      <c r="Z422" s="16" t="n"/>
      <c r="AB422" s="18">
        <f>IF($M422="","",ROUND(YEARFRAC($M422,TODAY()),1))</f>
        <v/>
      </c>
      <c r="AC422" s="19">
        <f>IF($Q422="","",IF($Q422&lt;TODAY(),"Expired",IF($Q422-TODAY()&lt;=90,"Expires within 90 days","In warranty")))</f>
        <v/>
      </c>
      <c r="AD422" s="20">
        <f>IF(OR($M422="",$C422=""),"",IFERROR(EDATE($M422,VALUE(INDEX(Lists!$B$2:$B$11,MATCH($C422,Lists!$A$2:$A$11,0)))),""))</f>
        <v/>
      </c>
      <c r="AE422" s="19">
        <f>IF($AD422="","",IF($AD422&lt;TODAY(),"Overdue",IF($AD422-TODAY()&lt;=90,"Due within 90 days","OK")))</f>
        <v/>
      </c>
      <c r="AF422" s="19">
        <f>IF($A422="","",IF(OR($T422="",$U422=""),"Incomplete",IF(OR($T422="No",$U422="Not enrolled"),"Review","OK")))</f>
        <v/>
      </c>
    </row>
    <row r="423">
      <c r="M423" s="16" t="n"/>
      <c r="N423" s="17" t="n"/>
      <c r="Q423" s="16" t="n"/>
      <c r="Z423" s="16" t="n"/>
      <c r="AB423" s="18">
        <f>IF($M423="","",ROUND(YEARFRAC($M423,TODAY()),1))</f>
        <v/>
      </c>
      <c r="AC423" s="19">
        <f>IF($Q423="","",IF($Q423&lt;TODAY(),"Expired",IF($Q423-TODAY()&lt;=90,"Expires within 90 days","In warranty")))</f>
        <v/>
      </c>
      <c r="AD423" s="20">
        <f>IF(OR($M423="",$C423=""),"",IFERROR(EDATE($M423,VALUE(INDEX(Lists!$B$2:$B$11,MATCH($C423,Lists!$A$2:$A$11,0)))),""))</f>
        <v/>
      </c>
      <c r="AE423" s="19">
        <f>IF($AD423="","",IF($AD423&lt;TODAY(),"Overdue",IF($AD423-TODAY()&lt;=90,"Due within 90 days","OK")))</f>
        <v/>
      </c>
      <c r="AF423" s="19">
        <f>IF($A423="","",IF(OR($T423="",$U423=""),"Incomplete",IF(OR($T423="No",$U423="Not enrolled"),"Review","OK")))</f>
        <v/>
      </c>
    </row>
    <row r="424">
      <c r="M424" s="16" t="n"/>
      <c r="N424" s="17" t="n"/>
      <c r="Q424" s="16" t="n"/>
      <c r="Z424" s="16" t="n"/>
      <c r="AB424" s="18">
        <f>IF($M424="","",ROUND(YEARFRAC($M424,TODAY()),1))</f>
        <v/>
      </c>
      <c r="AC424" s="19">
        <f>IF($Q424="","",IF($Q424&lt;TODAY(),"Expired",IF($Q424-TODAY()&lt;=90,"Expires within 90 days","In warranty")))</f>
        <v/>
      </c>
      <c r="AD424" s="20">
        <f>IF(OR($M424="",$C424=""),"",IFERROR(EDATE($M424,VALUE(INDEX(Lists!$B$2:$B$11,MATCH($C424,Lists!$A$2:$A$11,0)))),""))</f>
        <v/>
      </c>
      <c r="AE424" s="19">
        <f>IF($AD424="","",IF($AD424&lt;TODAY(),"Overdue",IF($AD424-TODAY()&lt;=90,"Due within 90 days","OK")))</f>
        <v/>
      </c>
      <c r="AF424" s="19">
        <f>IF($A424="","",IF(OR($T424="",$U424=""),"Incomplete",IF(OR($T424="No",$U424="Not enrolled"),"Review","OK")))</f>
        <v/>
      </c>
    </row>
    <row r="425">
      <c r="M425" s="16" t="n"/>
      <c r="N425" s="17" t="n"/>
      <c r="Q425" s="16" t="n"/>
      <c r="Z425" s="16" t="n"/>
      <c r="AB425" s="18">
        <f>IF($M425="","",ROUND(YEARFRAC($M425,TODAY()),1))</f>
        <v/>
      </c>
      <c r="AC425" s="19">
        <f>IF($Q425="","",IF($Q425&lt;TODAY(),"Expired",IF($Q425-TODAY()&lt;=90,"Expires within 90 days","In warranty")))</f>
        <v/>
      </c>
      <c r="AD425" s="20">
        <f>IF(OR($M425="",$C425=""),"",IFERROR(EDATE($M425,VALUE(INDEX(Lists!$B$2:$B$11,MATCH($C425,Lists!$A$2:$A$11,0)))),""))</f>
        <v/>
      </c>
      <c r="AE425" s="19">
        <f>IF($AD425="","",IF($AD425&lt;TODAY(),"Overdue",IF($AD425-TODAY()&lt;=90,"Due within 90 days","OK")))</f>
        <v/>
      </c>
      <c r="AF425" s="19">
        <f>IF($A425="","",IF(OR($T425="",$U425=""),"Incomplete",IF(OR($T425="No",$U425="Not enrolled"),"Review","OK")))</f>
        <v/>
      </c>
    </row>
    <row r="426">
      <c r="M426" s="16" t="n"/>
      <c r="N426" s="17" t="n"/>
      <c r="Q426" s="16" t="n"/>
      <c r="Z426" s="16" t="n"/>
      <c r="AB426" s="18">
        <f>IF($M426="","",ROUND(YEARFRAC($M426,TODAY()),1))</f>
        <v/>
      </c>
      <c r="AC426" s="19">
        <f>IF($Q426="","",IF($Q426&lt;TODAY(),"Expired",IF($Q426-TODAY()&lt;=90,"Expires within 90 days","In warranty")))</f>
        <v/>
      </c>
      <c r="AD426" s="20">
        <f>IF(OR($M426="",$C426=""),"",IFERROR(EDATE($M426,VALUE(INDEX(Lists!$B$2:$B$11,MATCH($C426,Lists!$A$2:$A$11,0)))),""))</f>
        <v/>
      </c>
      <c r="AE426" s="19">
        <f>IF($AD426="","",IF($AD426&lt;TODAY(),"Overdue",IF($AD426-TODAY()&lt;=90,"Due within 90 days","OK")))</f>
        <v/>
      </c>
      <c r="AF426" s="19">
        <f>IF($A426="","",IF(OR($T426="",$U426=""),"Incomplete",IF(OR($T426="No",$U426="Not enrolled"),"Review","OK")))</f>
        <v/>
      </c>
    </row>
    <row r="427">
      <c r="M427" s="16" t="n"/>
      <c r="N427" s="17" t="n"/>
      <c r="Q427" s="16" t="n"/>
      <c r="Z427" s="16" t="n"/>
      <c r="AB427" s="18">
        <f>IF($M427="","",ROUND(YEARFRAC($M427,TODAY()),1))</f>
        <v/>
      </c>
      <c r="AC427" s="19">
        <f>IF($Q427="","",IF($Q427&lt;TODAY(),"Expired",IF($Q427-TODAY()&lt;=90,"Expires within 90 days","In warranty")))</f>
        <v/>
      </c>
      <c r="AD427" s="20">
        <f>IF(OR($M427="",$C427=""),"",IFERROR(EDATE($M427,VALUE(INDEX(Lists!$B$2:$B$11,MATCH($C427,Lists!$A$2:$A$11,0)))),""))</f>
        <v/>
      </c>
      <c r="AE427" s="19">
        <f>IF($AD427="","",IF($AD427&lt;TODAY(),"Overdue",IF($AD427-TODAY()&lt;=90,"Due within 90 days","OK")))</f>
        <v/>
      </c>
      <c r="AF427" s="19">
        <f>IF($A427="","",IF(OR($T427="",$U427=""),"Incomplete",IF(OR($T427="No",$U427="Not enrolled"),"Review","OK")))</f>
        <v/>
      </c>
    </row>
    <row r="428">
      <c r="M428" s="16" t="n"/>
      <c r="N428" s="17" t="n"/>
      <c r="Q428" s="16" t="n"/>
      <c r="Z428" s="16" t="n"/>
      <c r="AB428" s="18">
        <f>IF($M428="","",ROUND(YEARFRAC($M428,TODAY()),1))</f>
        <v/>
      </c>
      <c r="AC428" s="19">
        <f>IF($Q428="","",IF($Q428&lt;TODAY(),"Expired",IF($Q428-TODAY()&lt;=90,"Expires within 90 days","In warranty")))</f>
        <v/>
      </c>
      <c r="AD428" s="20">
        <f>IF(OR($M428="",$C428=""),"",IFERROR(EDATE($M428,VALUE(INDEX(Lists!$B$2:$B$11,MATCH($C428,Lists!$A$2:$A$11,0)))),""))</f>
        <v/>
      </c>
      <c r="AE428" s="19">
        <f>IF($AD428="","",IF($AD428&lt;TODAY(),"Overdue",IF($AD428-TODAY()&lt;=90,"Due within 90 days","OK")))</f>
        <v/>
      </c>
      <c r="AF428" s="19">
        <f>IF($A428="","",IF(OR($T428="",$U428=""),"Incomplete",IF(OR($T428="No",$U428="Not enrolled"),"Review","OK")))</f>
        <v/>
      </c>
    </row>
    <row r="429">
      <c r="M429" s="16" t="n"/>
      <c r="N429" s="17" t="n"/>
      <c r="Q429" s="16" t="n"/>
      <c r="Z429" s="16" t="n"/>
      <c r="AB429" s="18">
        <f>IF($M429="","",ROUND(YEARFRAC($M429,TODAY()),1))</f>
        <v/>
      </c>
      <c r="AC429" s="19">
        <f>IF($Q429="","",IF($Q429&lt;TODAY(),"Expired",IF($Q429-TODAY()&lt;=90,"Expires within 90 days","In warranty")))</f>
        <v/>
      </c>
      <c r="AD429" s="20">
        <f>IF(OR($M429="",$C429=""),"",IFERROR(EDATE($M429,VALUE(INDEX(Lists!$B$2:$B$11,MATCH($C429,Lists!$A$2:$A$11,0)))),""))</f>
        <v/>
      </c>
      <c r="AE429" s="19">
        <f>IF($AD429="","",IF($AD429&lt;TODAY(),"Overdue",IF($AD429-TODAY()&lt;=90,"Due within 90 days","OK")))</f>
        <v/>
      </c>
      <c r="AF429" s="19">
        <f>IF($A429="","",IF(OR($T429="",$U429=""),"Incomplete",IF(OR($T429="No",$U429="Not enrolled"),"Review","OK")))</f>
        <v/>
      </c>
    </row>
    <row r="430">
      <c r="M430" s="16" t="n"/>
      <c r="N430" s="17" t="n"/>
      <c r="Q430" s="16" t="n"/>
      <c r="Z430" s="16" t="n"/>
      <c r="AB430" s="18">
        <f>IF($M430="","",ROUND(YEARFRAC($M430,TODAY()),1))</f>
        <v/>
      </c>
      <c r="AC430" s="19">
        <f>IF($Q430="","",IF($Q430&lt;TODAY(),"Expired",IF($Q430-TODAY()&lt;=90,"Expires within 90 days","In warranty")))</f>
        <v/>
      </c>
      <c r="AD430" s="20">
        <f>IF(OR($M430="",$C430=""),"",IFERROR(EDATE($M430,VALUE(INDEX(Lists!$B$2:$B$11,MATCH($C430,Lists!$A$2:$A$11,0)))),""))</f>
        <v/>
      </c>
      <c r="AE430" s="19">
        <f>IF($AD430="","",IF($AD430&lt;TODAY(),"Overdue",IF($AD430-TODAY()&lt;=90,"Due within 90 days","OK")))</f>
        <v/>
      </c>
      <c r="AF430" s="19">
        <f>IF($A430="","",IF(OR($T430="",$U430=""),"Incomplete",IF(OR($T430="No",$U430="Not enrolled"),"Review","OK")))</f>
        <v/>
      </c>
    </row>
    <row r="431">
      <c r="M431" s="16" t="n"/>
      <c r="N431" s="17" t="n"/>
      <c r="Q431" s="16" t="n"/>
      <c r="Z431" s="16" t="n"/>
      <c r="AB431" s="18">
        <f>IF($M431="","",ROUND(YEARFRAC($M431,TODAY()),1))</f>
        <v/>
      </c>
      <c r="AC431" s="19">
        <f>IF($Q431="","",IF($Q431&lt;TODAY(),"Expired",IF($Q431-TODAY()&lt;=90,"Expires within 90 days","In warranty")))</f>
        <v/>
      </c>
      <c r="AD431" s="20">
        <f>IF(OR($M431="",$C431=""),"",IFERROR(EDATE($M431,VALUE(INDEX(Lists!$B$2:$B$11,MATCH($C431,Lists!$A$2:$A$11,0)))),""))</f>
        <v/>
      </c>
      <c r="AE431" s="19">
        <f>IF($AD431="","",IF($AD431&lt;TODAY(),"Overdue",IF($AD431-TODAY()&lt;=90,"Due within 90 days","OK")))</f>
        <v/>
      </c>
      <c r="AF431" s="19">
        <f>IF($A431="","",IF(OR($T431="",$U431=""),"Incomplete",IF(OR($T431="No",$U431="Not enrolled"),"Review","OK")))</f>
        <v/>
      </c>
    </row>
    <row r="432">
      <c r="M432" s="16" t="n"/>
      <c r="N432" s="17" t="n"/>
      <c r="Q432" s="16" t="n"/>
      <c r="Z432" s="16" t="n"/>
      <c r="AB432" s="18">
        <f>IF($M432="","",ROUND(YEARFRAC($M432,TODAY()),1))</f>
        <v/>
      </c>
      <c r="AC432" s="19">
        <f>IF($Q432="","",IF($Q432&lt;TODAY(),"Expired",IF($Q432-TODAY()&lt;=90,"Expires within 90 days","In warranty")))</f>
        <v/>
      </c>
      <c r="AD432" s="20">
        <f>IF(OR($M432="",$C432=""),"",IFERROR(EDATE($M432,VALUE(INDEX(Lists!$B$2:$B$11,MATCH($C432,Lists!$A$2:$A$11,0)))),""))</f>
        <v/>
      </c>
      <c r="AE432" s="19">
        <f>IF($AD432="","",IF($AD432&lt;TODAY(),"Overdue",IF($AD432-TODAY()&lt;=90,"Due within 90 days","OK")))</f>
        <v/>
      </c>
      <c r="AF432" s="19">
        <f>IF($A432="","",IF(OR($T432="",$U432=""),"Incomplete",IF(OR($T432="No",$U432="Not enrolled"),"Review","OK")))</f>
        <v/>
      </c>
    </row>
    <row r="433">
      <c r="M433" s="16" t="n"/>
      <c r="N433" s="17" t="n"/>
      <c r="Q433" s="16" t="n"/>
      <c r="Z433" s="16" t="n"/>
      <c r="AB433" s="18">
        <f>IF($M433="","",ROUND(YEARFRAC($M433,TODAY()),1))</f>
        <v/>
      </c>
      <c r="AC433" s="19">
        <f>IF($Q433="","",IF($Q433&lt;TODAY(),"Expired",IF($Q433-TODAY()&lt;=90,"Expires within 90 days","In warranty")))</f>
        <v/>
      </c>
      <c r="AD433" s="20">
        <f>IF(OR($M433="",$C433=""),"",IFERROR(EDATE($M433,VALUE(INDEX(Lists!$B$2:$B$11,MATCH($C433,Lists!$A$2:$A$11,0)))),""))</f>
        <v/>
      </c>
      <c r="AE433" s="19">
        <f>IF($AD433="","",IF($AD433&lt;TODAY(),"Overdue",IF($AD433-TODAY()&lt;=90,"Due within 90 days","OK")))</f>
        <v/>
      </c>
      <c r="AF433" s="19">
        <f>IF($A433="","",IF(OR($T433="",$U433=""),"Incomplete",IF(OR($T433="No",$U433="Not enrolled"),"Review","OK")))</f>
        <v/>
      </c>
    </row>
    <row r="434">
      <c r="M434" s="16" t="n"/>
      <c r="N434" s="17" t="n"/>
      <c r="Q434" s="16" t="n"/>
      <c r="Z434" s="16" t="n"/>
      <c r="AB434" s="18">
        <f>IF($M434="","",ROUND(YEARFRAC($M434,TODAY()),1))</f>
        <v/>
      </c>
      <c r="AC434" s="19">
        <f>IF($Q434="","",IF($Q434&lt;TODAY(),"Expired",IF($Q434-TODAY()&lt;=90,"Expires within 90 days","In warranty")))</f>
        <v/>
      </c>
      <c r="AD434" s="20">
        <f>IF(OR($M434="",$C434=""),"",IFERROR(EDATE($M434,VALUE(INDEX(Lists!$B$2:$B$11,MATCH($C434,Lists!$A$2:$A$11,0)))),""))</f>
        <v/>
      </c>
      <c r="AE434" s="19">
        <f>IF($AD434="","",IF($AD434&lt;TODAY(),"Overdue",IF($AD434-TODAY()&lt;=90,"Due within 90 days","OK")))</f>
        <v/>
      </c>
      <c r="AF434" s="19">
        <f>IF($A434="","",IF(OR($T434="",$U434=""),"Incomplete",IF(OR($T434="No",$U434="Not enrolled"),"Review","OK")))</f>
        <v/>
      </c>
    </row>
    <row r="435">
      <c r="M435" s="16" t="n"/>
      <c r="N435" s="17" t="n"/>
      <c r="Q435" s="16" t="n"/>
      <c r="Z435" s="16" t="n"/>
      <c r="AB435" s="18">
        <f>IF($M435="","",ROUND(YEARFRAC($M435,TODAY()),1))</f>
        <v/>
      </c>
      <c r="AC435" s="19">
        <f>IF($Q435="","",IF($Q435&lt;TODAY(),"Expired",IF($Q435-TODAY()&lt;=90,"Expires within 90 days","In warranty")))</f>
        <v/>
      </c>
      <c r="AD435" s="20">
        <f>IF(OR($M435="",$C435=""),"",IFERROR(EDATE($M435,VALUE(INDEX(Lists!$B$2:$B$11,MATCH($C435,Lists!$A$2:$A$11,0)))),""))</f>
        <v/>
      </c>
      <c r="AE435" s="19">
        <f>IF($AD435="","",IF($AD435&lt;TODAY(),"Overdue",IF($AD435-TODAY()&lt;=90,"Due within 90 days","OK")))</f>
        <v/>
      </c>
      <c r="AF435" s="19">
        <f>IF($A435="","",IF(OR($T435="",$U435=""),"Incomplete",IF(OR($T435="No",$U435="Not enrolled"),"Review","OK")))</f>
        <v/>
      </c>
    </row>
    <row r="436">
      <c r="M436" s="16" t="n"/>
      <c r="N436" s="17" t="n"/>
      <c r="Q436" s="16" t="n"/>
      <c r="Z436" s="16" t="n"/>
      <c r="AB436" s="18">
        <f>IF($M436="","",ROUND(YEARFRAC($M436,TODAY()),1))</f>
        <v/>
      </c>
      <c r="AC436" s="19">
        <f>IF($Q436="","",IF($Q436&lt;TODAY(),"Expired",IF($Q436-TODAY()&lt;=90,"Expires within 90 days","In warranty")))</f>
        <v/>
      </c>
      <c r="AD436" s="20">
        <f>IF(OR($M436="",$C436=""),"",IFERROR(EDATE($M436,VALUE(INDEX(Lists!$B$2:$B$11,MATCH($C436,Lists!$A$2:$A$11,0)))),""))</f>
        <v/>
      </c>
      <c r="AE436" s="19">
        <f>IF($AD436="","",IF($AD436&lt;TODAY(),"Overdue",IF($AD436-TODAY()&lt;=90,"Due within 90 days","OK")))</f>
        <v/>
      </c>
      <c r="AF436" s="19">
        <f>IF($A436="","",IF(OR($T436="",$U436=""),"Incomplete",IF(OR($T436="No",$U436="Not enrolled"),"Review","OK")))</f>
        <v/>
      </c>
    </row>
    <row r="437">
      <c r="M437" s="16" t="n"/>
      <c r="N437" s="17" t="n"/>
      <c r="Q437" s="16" t="n"/>
      <c r="Z437" s="16" t="n"/>
      <c r="AB437" s="18">
        <f>IF($M437="","",ROUND(YEARFRAC($M437,TODAY()),1))</f>
        <v/>
      </c>
      <c r="AC437" s="19">
        <f>IF($Q437="","",IF($Q437&lt;TODAY(),"Expired",IF($Q437-TODAY()&lt;=90,"Expires within 90 days","In warranty")))</f>
        <v/>
      </c>
      <c r="AD437" s="20">
        <f>IF(OR($M437="",$C437=""),"",IFERROR(EDATE($M437,VALUE(INDEX(Lists!$B$2:$B$11,MATCH($C437,Lists!$A$2:$A$11,0)))),""))</f>
        <v/>
      </c>
      <c r="AE437" s="19">
        <f>IF($AD437="","",IF($AD437&lt;TODAY(),"Overdue",IF($AD437-TODAY()&lt;=90,"Due within 90 days","OK")))</f>
        <v/>
      </c>
      <c r="AF437" s="19">
        <f>IF($A437="","",IF(OR($T437="",$U437=""),"Incomplete",IF(OR($T437="No",$U437="Not enrolled"),"Review","OK")))</f>
        <v/>
      </c>
    </row>
    <row r="438">
      <c r="M438" s="16" t="n"/>
      <c r="N438" s="17" t="n"/>
      <c r="Q438" s="16" t="n"/>
      <c r="Z438" s="16" t="n"/>
      <c r="AB438" s="18">
        <f>IF($M438="","",ROUND(YEARFRAC($M438,TODAY()),1))</f>
        <v/>
      </c>
      <c r="AC438" s="19">
        <f>IF($Q438="","",IF($Q438&lt;TODAY(),"Expired",IF($Q438-TODAY()&lt;=90,"Expires within 90 days","In warranty")))</f>
        <v/>
      </c>
      <c r="AD438" s="20">
        <f>IF(OR($M438="",$C438=""),"",IFERROR(EDATE($M438,VALUE(INDEX(Lists!$B$2:$B$11,MATCH($C438,Lists!$A$2:$A$11,0)))),""))</f>
        <v/>
      </c>
      <c r="AE438" s="19">
        <f>IF($AD438="","",IF($AD438&lt;TODAY(),"Overdue",IF($AD438-TODAY()&lt;=90,"Due within 90 days","OK")))</f>
        <v/>
      </c>
      <c r="AF438" s="19">
        <f>IF($A438="","",IF(OR($T438="",$U438=""),"Incomplete",IF(OR($T438="No",$U438="Not enrolled"),"Review","OK")))</f>
        <v/>
      </c>
    </row>
    <row r="439">
      <c r="M439" s="16" t="n"/>
      <c r="N439" s="17" t="n"/>
      <c r="Q439" s="16" t="n"/>
      <c r="Z439" s="16" t="n"/>
      <c r="AB439" s="18">
        <f>IF($M439="","",ROUND(YEARFRAC($M439,TODAY()),1))</f>
        <v/>
      </c>
      <c r="AC439" s="19">
        <f>IF($Q439="","",IF($Q439&lt;TODAY(),"Expired",IF($Q439-TODAY()&lt;=90,"Expires within 90 days","In warranty")))</f>
        <v/>
      </c>
      <c r="AD439" s="20">
        <f>IF(OR($M439="",$C439=""),"",IFERROR(EDATE($M439,VALUE(INDEX(Lists!$B$2:$B$11,MATCH($C439,Lists!$A$2:$A$11,0)))),""))</f>
        <v/>
      </c>
      <c r="AE439" s="19">
        <f>IF($AD439="","",IF($AD439&lt;TODAY(),"Overdue",IF($AD439-TODAY()&lt;=90,"Due within 90 days","OK")))</f>
        <v/>
      </c>
      <c r="AF439" s="19">
        <f>IF($A439="","",IF(OR($T439="",$U439=""),"Incomplete",IF(OR($T439="No",$U439="Not enrolled"),"Review","OK")))</f>
        <v/>
      </c>
    </row>
    <row r="440">
      <c r="M440" s="16" t="n"/>
      <c r="N440" s="17" t="n"/>
      <c r="Q440" s="16" t="n"/>
      <c r="Z440" s="16" t="n"/>
      <c r="AB440" s="18">
        <f>IF($M440="","",ROUND(YEARFRAC($M440,TODAY()),1))</f>
        <v/>
      </c>
      <c r="AC440" s="19">
        <f>IF($Q440="","",IF($Q440&lt;TODAY(),"Expired",IF($Q440-TODAY()&lt;=90,"Expires within 90 days","In warranty")))</f>
        <v/>
      </c>
      <c r="AD440" s="20">
        <f>IF(OR($M440="",$C440=""),"",IFERROR(EDATE($M440,VALUE(INDEX(Lists!$B$2:$B$11,MATCH($C440,Lists!$A$2:$A$11,0)))),""))</f>
        <v/>
      </c>
      <c r="AE440" s="19">
        <f>IF($AD440="","",IF($AD440&lt;TODAY(),"Overdue",IF($AD440-TODAY()&lt;=90,"Due within 90 days","OK")))</f>
        <v/>
      </c>
      <c r="AF440" s="19">
        <f>IF($A440="","",IF(OR($T440="",$U440=""),"Incomplete",IF(OR($T440="No",$U440="Not enrolled"),"Review","OK")))</f>
        <v/>
      </c>
    </row>
    <row r="441">
      <c r="M441" s="16" t="n"/>
      <c r="N441" s="17" t="n"/>
      <c r="Q441" s="16" t="n"/>
      <c r="Z441" s="16" t="n"/>
      <c r="AB441" s="18">
        <f>IF($M441="","",ROUND(YEARFRAC($M441,TODAY()),1))</f>
        <v/>
      </c>
      <c r="AC441" s="19">
        <f>IF($Q441="","",IF($Q441&lt;TODAY(),"Expired",IF($Q441-TODAY()&lt;=90,"Expires within 90 days","In warranty")))</f>
        <v/>
      </c>
      <c r="AD441" s="20">
        <f>IF(OR($M441="",$C441=""),"",IFERROR(EDATE($M441,VALUE(INDEX(Lists!$B$2:$B$11,MATCH($C441,Lists!$A$2:$A$11,0)))),""))</f>
        <v/>
      </c>
      <c r="AE441" s="19">
        <f>IF($AD441="","",IF($AD441&lt;TODAY(),"Overdue",IF($AD441-TODAY()&lt;=90,"Due within 90 days","OK")))</f>
        <v/>
      </c>
      <c r="AF441" s="19">
        <f>IF($A441="","",IF(OR($T441="",$U441=""),"Incomplete",IF(OR($T441="No",$U441="Not enrolled"),"Review","OK")))</f>
        <v/>
      </c>
    </row>
    <row r="442">
      <c r="M442" s="16" t="n"/>
      <c r="N442" s="17" t="n"/>
      <c r="Q442" s="16" t="n"/>
      <c r="Z442" s="16" t="n"/>
      <c r="AB442" s="18">
        <f>IF($M442="","",ROUND(YEARFRAC($M442,TODAY()),1))</f>
        <v/>
      </c>
      <c r="AC442" s="19">
        <f>IF($Q442="","",IF($Q442&lt;TODAY(),"Expired",IF($Q442-TODAY()&lt;=90,"Expires within 90 days","In warranty")))</f>
        <v/>
      </c>
      <c r="AD442" s="20">
        <f>IF(OR($M442="",$C442=""),"",IFERROR(EDATE($M442,VALUE(INDEX(Lists!$B$2:$B$11,MATCH($C442,Lists!$A$2:$A$11,0)))),""))</f>
        <v/>
      </c>
      <c r="AE442" s="19">
        <f>IF($AD442="","",IF($AD442&lt;TODAY(),"Overdue",IF($AD442-TODAY()&lt;=90,"Due within 90 days","OK")))</f>
        <v/>
      </c>
      <c r="AF442" s="19">
        <f>IF($A442="","",IF(OR($T442="",$U442=""),"Incomplete",IF(OR($T442="No",$U442="Not enrolled"),"Review","OK")))</f>
        <v/>
      </c>
    </row>
    <row r="443">
      <c r="M443" s="16" t="n"/>
      <c r="N443" s="17" t="n"/>
      <c r="Q443" s="16" t="n"/>
      <c r="Z443" s="16" t="n"/>
      <c r="AB443" s="18">
        <f>IF($M443="","",ROUND(YEARFRAC($M443,TODAY()),1))</f>
        <v/>
      </c>
      <c r="AC443" s="19">
        <f>IF($Q443="","",IF($Q443&lt;TODAY(),"Expired",IF($Q443-TODAY()&lt;=90,"Expires within 90 days","In warranty")))</f>
        <v/>
      </c>
      <c r="AD443" s="20">
        <f>IF(OR($M443="",$C443=""),"",IFERROR(EDATE($M443,VALUE(INDEX(Lists!$B$2:$B$11,MATCH($C443,Lists!$A$2:$A$11,0)))),""))</f>
        <v/>
      </c>
      <c r="AE443" s="19">
        <f>IF($AD443="","",IF($AD443&lt;TODAY(),"Overdue",IF($AD443-TODAY()&lt;=90,"Due within 90 days","OK")))</f>
        <v/>
      </c>
      <c r="AF443" s="19">
        <f>IF($A443="","",IF(OR($T443="",$U443=""),"Incomplete",IF(OR($T443="No",$U443="Not enrolled"),"Review","OK")))</f>
        <v/>
      </c>
    </row>
    <row r="444">
      <c r="M444" s="16" t="n"/>
      <c r="N444" s="17" t="n"/>
      <c r="Q444" s="16" t="n"/>
      <c r="Z444" s="16" t="n"/>
      <c r="AB444" s="18">
        <f>IF($M444="","",ROUND(YEARFRAC($M444,TODAY()),1))</f>
        <v/>
      </c>
      <c r="AC444" s="19">
        <f>IF($Q444="","",IF($Q444&lt;TODAY(),"Expired",IF($Q444-TODAY()&lt;=90,"Expires within 90 days","In warranty")))</f>
        <v/>
      </c>
      <c r="AD444" s="20">
        <f>IF(OR($M444="",$C444=""),"",IFERROR(EDATE($M444,VALUE(INDEX(Lists!$B$2:$B$11,MATCH($C444,Lists!$A$2:$A$11,0)))),""))</f>
        <v/>
      </c>
      <c r="AE444" s="19">
        <f>IF($AD444="","",IF($AD444&lt;TODAY(),"Overdue",IF($AD444-TODAY()&lt;=90,"Due within 90 days","OK")))</f>
        <v/>
      </c>
      <c r="AF444" s="19">
        <f>IF($A444="","",IF(OR($T444="",$U444=""),"Incomplete",IF(OR($T444="No",$U444="Not enrolled"),"Review","OK")))</f>
        <v/>
      </c>
    </row>
    <row r="445">
      <c r="M445" s="16" t="n"/>
      <c r="N445" s="17" t="n"/>
      <c r="Q445" s="16" t="n"/>
      <c r="Z445" s="16" t="n"/>
      <c r="AB445" s="18">
        <f>IF($M445="","",ROUND(YEARFRAC($M445,TODAY()),1))</f>
        <v/>
      </c>
      <c r="AC445" s="19">
        <f>IF($Q445="","",IF($Q445&lt;TODAY(),"Expired",IF($Q445-TODAY()&lt;=90,"Expires within 90 days","In warranty")))</f>
        <v/>
      </c>
      <c r="AD445" s="20">
        <f>IF(OR($M445="",$C445=""),"",IFERROR(EDATE($M445,VALUE(INDEX(Lists!$B$2:$B$11,MATCH($C445,Lists!$A$2:$A$11,0)))),""))</f>
        <v/>
      </c>
      <c r="AE445" s="19">
        <f>IF($AD445="","",IF($AD445&lt;TODAY(),"Overdue",IF($AD445-TODAY()&lt;=90,"Due within 90 days","OK")))</f>
        <v/>
      </c>
      <c r="AF445" s="19">
        <f>IF($A445="","",IF(OR($T445="",$U445=""),"Incomplete",IF(OR($T445="No",$U445="Not enrolled"),"Review","OK")))</f>
        <v/>
      </c>
    </row>
    <row r="446">
      <c r="M446" s="16" t="n"/>
      <c r="N446" s="17" t="n"/>
      <c r="Q446" s="16" t="n"/>
      <c r="Z446" s="16" t="n"/>
      <c r="AB446" s="18">
        <f>IF($M446="","",ROUND(YEARFRAC($M446,TODAY()),1))</f>
        <v/>
      </c>
      <c r="AC446" s="19">
        <f>IF($Q446="","",IF($Q446&lt;TODAY(),"Expired",IF($Q446-TODAY()&lt;=90,"Expires within 90 days","In warranty")))</f>
        <v/>
      </c>
      <c r="AD446" s="20">
        <f>IF(OR($M446="",$C446=""),"",IFERROR(EDATE($M446,VALUE(INDEX(Lists!$B$2:$B$11,MATCH($C446,Lists!$A$2:$A$11,0)))),""))</f>
        <v/>
      </c>
      <c r="AE446" s="19">
        <f>IF($AD446="","",IF($AD446&lt;TODAY(),"Overdue",IF($AD446-TODAY()&lt;=90,"Due within 90 days","OK")))</f>
        <v/>
      </c>
      <c r="AF446" s="19">
        <f>IF($A446="","",IF(OR($T446="",$U446=""),"Incomplete",IF(OR($T446="No",$U446="Not enrolled"),"Review","OK")))</f>
        <v/>
      </c>
    </row>
    <row r="447">
      <c r="M447" s="16" t="n"/>
      <c r="N447" s="17" t="n"/>
      <c r="Q447" s="16" t="n"/>
      <c r="Z447" s="16" t="n"/>
      <c r="AB447" s="18">
        <f>IF($M447="","",ROUND(YEARFRAC($M447,TODAY()),1))</f>
        <v/>
      </c>
      <c r="AC447" s="19">
        <f>IF($Q447="","",IF($Q447&lt;TODAY(),"Expired",IF($Q447-TODAY()&lt;=90,"Expires within 90 days","In warranty")))</f>
        <v/>
      </c>
      <c r="AD447" s="20">
        <f>IF(OR($M447="",$C447=""),"",IFERROR(EDATE($M447,VALUE(INDEX(Lists!$B$2:$B$11,MATCH($C447,Lists!$A$2:$A$11,0)))),""))</f>
        <v/>
      </c>
      <c r="AE447" s="19">
        <f>IF($AD447="","",IF($AD447&lt;TODAY(),"Overdue",IF($AD447-TODAY()&lt;=90,"Due within 90 days","OK")))</f>
        <v/>
      </c>
      <c r="AF447" s="19">
        <f>IF($A447="","",IF(OR($T447="",$U447=""),"Incomplete",IF(OR($T447="No",$U447="Not enrolled"),"Review","OK")))</f>
        <v/>
      </c>
    </row>
    <row r="448">
      <c r="M448" s="16" t="n"/>
      <c r="N448" s="17" t="n"/>
      <c r="Q448" s="16" t="n"/>
      <c r="Z448" s="16" t="n"/>
      <c r="AB448" s="18">
        <f>IF($M448="","",ROUND(YEARFRAC($M448,TODAY()),1))</f>
        <v/>
      </c>
      <c r="AC448" s="19">
        <f>IF($Q448="","",IF($Q448&lt;TODAY(),"Expired",IF($Q448-TODAY()&lt;=90,"Expires within 90 days","In warranty")))</f>
        <v/>
      </c>
      <c r="AD448" s="20">
        <f>IF(OR($M448="",$C448=""),"",IFERROR(EDATE($M448,VALUE(INDEX(Lists!$B$2:$B$11,MATCH($C448,Lists!$A$2:$A$11,0)))),""))</f>
        <v/>
      </c>
      <c r="AE448" s="19">
        <f>IF($AD448="","",IF($AD448&lt;TODAY(),"Overdue",IF($AD448-TODAY()&lt;=90,"Due within 90 days","OK")))</f>
        <v/>
      </c>
      <c r="AF448" s="19">
        <f>IF($A448="","",IF(OR($T448="",$U448=""),"Incomplete",IF(OR($T448="No",$U448="Not enrolled"),"Review","OK")))</f>
        <v/>
      </c>
    </row>
    <row r="449">
      <c r="M449" s="16" t="n"/>
      <c r="N449" s="17" t="n"/>
      <c r="Q449" s="16" t="n"/>
      <c r="Z449" s="16" t="n"/>
      <c r="AB449" s="18">
        <f>IF($M449="","",ROUND(YEARFRAC($M449,TODAY()),1))</f>
        <v/>
      </c>
      <c r="AC449" s="19">
        <f>IF($Q449="","",IF($Q449&lt;TODAY(),"Expired",IF($Q449-TODAY()&lt;=90,"Expires within 90 days","In warranty")))</f>
        <v/>
      </c>
      <c r="AD449" s="20">
        <f>IF(OR($M449="",$C449=""),"",IFERROR(EDATE($M449,VALUE(INDEX(Lists!$B$2:$B$11,MATCH($C449,Lists!$A$2:$A$11,0)))),""))</f>
        <v/>
      </c>
      <c r="AE449" s="19">
        <f>IF($AD449="","",IF($AD449&lt;TODAY(),"Overdue",IF($AD449-TODAY()&lt;=90,"Due within 90 days","OK")))</f>
        <v/>
      </c>
      <c r="AF449" s="19">
        <f>IF($A449="","",IF(OR($T449="",$U449=""),"Incomplete",IF(OR($T449="No",$U449="Not enrolled"),"Review","OK")))</f>
        <v/>
      </c>
    </row>
    <row r="450">
      <c r="M450" s="16" t="n"/>
      <c r="N450" s="17" t="n"/>
      <c r="Q450" s="16" t="n"/>
      <c r="Z450" s="16" t="n"/>
      <c r="AB450" s="18">
        <f>IF($M450="","",ROUND(YEARFRAC($M450,TODAY()),1))</f>
        <v/>
      </c>
      <c r="AC450" s="19">
        <f>IF($Q450="","",IF($Q450&lt;TODAY(),"Expired",IF($Q450-TODAY()&lt;=90,"Expires within 90 days","In warranty")))</f>
        <v/>
      </c>
      <c r="AD450" s="20">
        <f>IF(OR($M450="",$C450=""),"",IFERROR(EDATE($M450,VALUE(INDEX(Lists!$B$2:$B$11,MATCH($C450,Lists!$A$2:$A$11,0)))),""))</f>
        <v/>
      </c>
      <c r="AE450" s="19">
        <f>IF($AD450="","",IF($AD450&lt;TODAY(),"Overdue",IF($AD450-TODAY()&lt;=90,"Due within 90 days","OK")))</f>
        <v/>
      </c>
      <c r="AF450" s="19">
        <f>IF($A450="","",IF(OR($T450="",$U450=""),"Incomplete",IF(OR($T450="No",$U450="Not enrolled"),"Review","OK")))</f>
        <v/>
      </c>
    </row>
    <row r="451">
      <c r="M451" s="16" t="n"/>
      <c r="N451" s="17" t="n"/>
      <c r="Q451" s="16" t="n"/>
      <c r="Z451" s="16" t="n"/>
      <c r="AB451" s="18">
        <f>IF($M451="","",ROUND(YEARFRAC($M451,TODAY()),1))</f>
        <v/>
      </c>
      <c r="AC451" s="19">
        <f>IF($Q451="","",IF($Q451&lt;TODAY(),"Expired",IF($Q451-TODAY()&lt;=90,"Expires within 90 days","In warranty")))</f>
        <v/>
      </c>
      <c r="AD451" s="20">
        <f>IF(OR($M451="",$C451=""),"",IFERROR(EDATE($M451,VALUE(INDEX(Lists!$B$2:$B$11,MATCH($C451,Lists!$A$2:$A$11,0)))),""))</f>
        <v/>
      </c>
      <c r="AE451" s="19">
        <f>IF($AD451="","",IF($AD451&lt;TODAY(),"Overdue",IF($AD451-TODAY()&lt;=90,"Due within 90 days","OK")))</f>
        <v/>
      </c>
      <c r="AF451" s="19">
        <f>IF($A451="","",IF(OR($T451="",$U451=""),"Incomplete",IF(OR($T451="No",$U451="Not enrolled"),"Review","OK")))</f>
        <v/>
      </c>
    </row>
    <row r="452">
      <c r="M452" s="16" t="n"/>
      <c r="N452" s="17" t="n"/>
      <c r="Q452" s="16" t="n"/>
      <c r="Z452" s="16" t="n"/>
      <c r="AB452" s="18">
        <f>IF($M452="","",ROUND(YEARFRAC($M452,TODAY()),1))</f>
        <v/>
      </c>
      <c r="AC452" s="19">
        <f>IF($Q452="","",IF($Q452&lt;TODAY(),"Expired",IF($Q452-TODAY()&lt;=90,"Expires within 90 days","In warranty")))</f>
        <v/>
      </c>
      <c r="AD452" s="20">
        <f>IF(OR($M452="",$C452=""),"",IFERROR(EDATE($M452,VALUE(INDEX(Lists!$B$2:$B$11,MATCH($C452,Lists!$A$2:$A$11,0)))),""))</f>
        <v/>
      </c>
      <c r="AE452" s="19">
        <f>IF($AD452="","",IF($AD452&lt;TODAY(),"Overdue",IF($AD452-TODAY()&lt;=90,"Due within 90 days","OK")))</f>
        <v/>
      </c>
      <c r="AF452" s="19">
        <f>IF($A452="","",IF(OR($T452="",$U452=""),"Incomplete",IF(OR($T452="No",$U452="Not enrolled"),"Review","OK")))</f>
        <v/>
      </c>
    </row>
    <row r="453">
      <c r="M453" s="16" t="n"/>
      <c r="N453" s="17" t="n"/>
      <c r="Q453" s="16" t="n"/>
      <c r="Z453" s="16" t="n"/>
      <c r="AB453" s="18">
        <f>IF($M453="","",ROUND(YEARFRAC($M453,TODAY()),1))</f>
        <v/>
      </c>
      <c r="AC453" s="19">
        <f>IF($Q453="","",IF($Q453&lt;TODAY(),"Expired",IF($Q453-TODAY()&lt;=90,"Expires within 90 days","In warranty")))</f>
        <v/>
      </c>
      <c r="AD453" s="20">
        <f>IF(OR($M453="",$C453=""),"",IFERROR(EDATE($M453,VALUE(INDEX(Lists!$B$2:$B$11,MATCH($C453,Lists!$A$2:$A$11,0)))),""))</f>
        <v/>
      </c>
      <c r="AE453" s="19">
        <f>IF($AD453="","",IF($AD453&lt;TODAY(),"Overdue",IF($AD453-TODAY()&lt;=90,"Due within 90 days","OK")))</f>
        <v/>
      </c>
      <c r="AF453" s="19">
        <f>IF($A453="","",IF(OR($T453="",$U453=""),"Incomplete",IF(OR($T453="No",$U453="Not enrolled"),"Review","OK")))</f>
        <v/>
      </c>
    </row>
    <row r="454">
      <c r="M454" s="16" t="n"/>
      <c r="N454" s="17" t="n"/>
      <c r="Q454" s="16" t="n"/>
      <c r="Z454" s="16" t="n"/>
      <c r="AB454" s="18">
        <f>IF($M454="","",ROUND(YEARFRAC($M454,TODAY()),1))</f>
        <v/>
      </c>
      <c r="AC454" s="19">
        <f>IF($Q454="","",IF($Q454&lt;TODAY(),"Expired",IF($Q454-TODAY()&lt;=90,"Expires within 90 days","In warranty")))</f>
        <v/>
      </c>
      <c r="AD454" s="20">
        <f>IF(OR($M454="",$C454=""),"",IFERROR(EDATE($M454,VALUE(INDEX(Lists!$B$2:$B$11,MATCH($C454,Lists!$A$2:$A$11,0)))),""))</f>
        <v/>
      </c>
      <c r="AE454" s="19">
        <f>IF($AD454="","",IF($AD454&lt;TODAY(),"Overdue",IF($AD454-TODAY()&lt;=90,"Due within 90 days","OK")))</f>
        <v/>
      </c>
      <c r="AF454" s="19">
        <f>IF($A454="","",IF(OR($T454="",$U454=""),"Incomplete",IF(OR($T454="No",$U454="Not enrolled"),"Review","OK")))</f>
        <v/>
      </c>
    </row>
    <row r="455">
      <c r="M455" s="16" t="n"/>
      <c r="N455" s="17" t="n"/>
      <c r="Q455" s="16" t="n"/>
      <c r="Z455" s="16" t="n"/>
      <c r="AB455" s="18">
        <f>IF($M455="","",ROUND(YEARFRAC($M455,TODAY()),1))</f>
        <v/>
      </c>
      <c r="AC455" s="19">
        <f>IF($Q455="","",IF($Q455&lt;TODAY(),"Expired",IF($Q455-TODAY()&lt;=90,"Expires within 90 days","In warranty")))</f>
        <v/>
      </c>
      <c r="AD455" s="20">
        <f>IF(OR($M455="",$C455=""),"",IFERROR(EDATE($M455,VALUE(INDEX(Lists!$B$2:$B$11,MATCH($C455,Lists!$A$2:$A$11,0)))),""))</f>
        <v/>
      </c>
      <c r="AE455" s="19">
        <f>IF($AD455="","",IF($AD455&lt;TODAY(),"Overdue",IF($AD455-TODAY()&lt;=90,"Due within 90 days","OK")))</f>
        <v/>
      </c>
      <c r="AF455" s="19">
        <f>IF($A455="","",IF(OR($T455="",$U455=""),"Incomplete",IF(OR($T455="No",$U455="Not enrolled"),"Review","OK")))</f>
        <v/>
      </c>
    </row>
    <row r="456">
      <c r="M456" s="16" t="n"/>
      <c r="N456" s="17" t="n"/>
      <c r="Q456" s="16" t="n"/>
      <c r="Z456" s="16" t="n"/>
      <c r="AB456" s="18">
        <f>IF($M456="","",ROUND(YEARFRAC($M456,TODAY()),1))</f>
        <v/>
      </c>
      <c r="AC456" s="19">
        <f>IF($Q456="","",IF($Q456&lt;TODAY(),"Expired",IF($Q456-TODAY()&lt;=90,"Expires within 90 days","In warranty")))</f>
        <v/>
      </c>
      <c r="AD456" s="20">
        <f>IF(OR($M456="",$C456=""),"",IFERROR(EDATE($M456,VALUE(INDEX(Lists!$B$2:$B$11,MATCH($C456,Lists!$A$2:$A$11,0)))),""))</f>
        <v/>
      </c>
      <c r="AE456" s="19">
        <f>IF($AD456="","",IF($AD456&lt;TODAY(),"Overdue",IF($AD456-TODAY()&lt;=90,"Due within 90 days","OK")))</f>
        <v/>
      </c>
      <c r="AF456" s="19">
        <f>IF($A456="","",IF(OR($T456="",$U456=""),"Incomplete",IF(OR($T456="No",$U456="Not enrolled"),"Review","OK")))</f>
        <v/>
      </c>
    </row>
    <row r="457">
      <c r="M457" s="16" t="n"/>
      <c r="N457" s="17" t="n"/>
      <c r="Q457" s="16" t="n"/>
      <c r="Z457" s="16" t="n"/>
      <c r="AB457" s="18">
        <f>IF($M457="","",ROUND(YEARFRAC($M457,TODAY()),1))</f>
        <v/>
      </c>
      <c r="AC457" s="19">
        <f>IF($Q457="","",IF($Q457&lt;TODAY(),"Expired",IF($Q457-TODAY()&lt;=90,"Expires within 90 days","In warranty")))</f>
        <v/>
      </c>
      <c r="AD457" s="20">
        <f>IF(OR($M457="",$C457=""),"",IFERROR(EDATE($M457,VALUE(INDEX(Lists!$B$2:$B$11,MATCH($C457,Lists!$A$2:$A$11,0)))),""))</f>
        <v/>
      </c>
      <c r="AE457" s="19">
        <f>IF($AD457="","",IF($AD457&lt;TODAY(),"Overdue",IF($AD457-TODAY()&lt;=90,"Due within 90 days","OK")))</f>
        <v/>
      </c>
      <c r="AF457" s="19">
        <f>IF($A457="","",IF(OR($T457="",$U457=""),"Incomplete",IF(OR($T457="No",$U457="Not enrolled"),"Review","OK")))</f>
        <v/>
      </c>
    </row>
    <row r="458">
      <c r="M458" s="16" t="n"/>
      <c r="N458" s="17" t="n"/>
      <c r="Q458" s="16" t="n"/>
      <c r="Z458" s="16" t="n"/>
      <c r="AB458" s="18">
        <f>IF($M458="","",ROUND(YEARFRAC($M458,TODAY()),1))</f>
        <v/>
      </c>
      <c r="AC458" s="19">
        <f>IF($Q458="","",IF($Q458&lt;TODAY(),"Expired",IF($Q458-TODAY()&lt;=90,"Expires within 90 days","In warranty")))</f>
        <v/>
      </c>
      <c r="AD458" s="20">
        <f>IF(OR($M458="",$C458=""),"",IFERROR(EDATE($M458,VALUE(INDEX(Lists!$B$2:$B$11,MATCH($C458,Lists!$A$2:$A$11,0)))),""))</f>
        <v/>
      </c>
      <c r="AE458" s="19">
        <f>IF($AD458="","",IF($AD458&lt;TODAY(),"Overdue",IF($AD458-TODAY()&lt;=90,"Due within 90 days","OK")))</f>
        <v/>
      </c>
      <c r="AF458" s="19">
        <f>IF($A458="","",IF(OR($T458="",$U458=""),"Incomplete",IF(OR($T458="No",$U458="Not enrolled"),"Review","OK")))</f>
        <v/>
      </c>
    </row>
    <row r="459">
      <c r="M459" s="16" t="n"/>
      <c r="N459" s="17" t="n"/>
      <c r="Q459" s="16" t="n"/>
      <c r="Z459" s="16" t="n"/>
      <c r="AB459" s="18">
        <f>IF($M459="","",ROUND(YEARFRAC($M459,TODAY()),1))</f>
        <v/>
      </c>
      <c r="AC459" s="19">
        <f>IF($Q459="","",IF($Q459&lt;TODAY(),"Expired",IF($Q459-TODAY()&lt;=90,"Expires within 90 days","In warranty")))</f>
        <v/>
      </c>
      <c r="AD459" s="20">
        <f>IF(OR($M459="",$C459=""),"",IFERROR(EDATE($M459,VALUE(INDEX(Lists!$B$2:$B$11,MATCH($C459,Lists!$A$2:$A$11,0)))),""))</f>
        <v/>
      </c>
      <c r="AE459" s="19">
        <f>IF($AD459="","",IF($AD459&lt;TODAY(),"Overdue",IF($AD459-TODAY()&lt;=90,"Due within 90 days","OK")))</f>
        <v/>
      </c>
      <c r="AF459" s="19">
        <f>IF($A459="","",IF(OR($T459="",$U459=""),"Incomplete",IF(OR($T459="No",$U459="Not enrolled"),"Review","OK")))</f>
        <v/>
      </c>
    </row>
    <row r="460">
      <c r="M460" s="16" t="n"/>
      <c r="N460" s="17" t="n"/>
      <c r="Q460" s="16" t="n"/>
      <c r="Z460" s="16" t="n"/>
      <c r="AB460" s="18">
        <f>IF($M460="","",ROUND(YEARFRAC($M460,TODAY()),1))</f>
        <v/>
      </c>
      <c r="AC460" s="19">
        <f>IF($Q460="","",IF($Q460&lt;TODAY(),"Expired",IF($Q460-TODAY()&lt;=90,"Expires within 90 days","In warranty")))</f>
        <v/>
      </c>
      <c r="AD460" s="20">
        <f>IF(OR($M460="",$C460=""),"",IFERROR(EDATE($M460,VALUE(INDEX(Lists!$B$2:$B$11,MATCH($C460,Lists!$A$2:$A$11,0)))),""))</f>
        <v/>
      </c>
      <c r="AE460" s="19">
        <f>IF($AD460="","",IF($AD460&lt;TODAY(),"Overdue",IF($AD460-TODAY()&lt;=90,"Due within 90 days","OK")))</f>
        <v/>
      </c>
      <c r="AF460" s="19">
        <f>IF($A460="","",IF(OR($T460="",$U460=""),"Incomplete",IF(OR($T460="No",$U460="Not enrolled"),"Review","OK")))</f>
        <v/>
      </c>
    </row>
    <row r="461">
      <c r="M461" s="16" t="n"/>
      <c r="N461" s="17" t="n"/>
      <c r="Q461" s="16" t="n"/>
      <c r="Z461" s="16" t="n"/>
      <c r="AB461" s="18">
        <f>IF($M461="","",ROUND(YEARFRAC($M461,TODAY()),1))</f>
        <v/>
      </c>
      <c r="AC461" s="19">
        <f>IF($Q461="","",IF($Q461&lt;TODAY(),"Expired",IF($Q461-TODAY()&lt;=90,"Expires within 90 days","In warranty")))</f>
        <v/>
      </c>
      <c r="AD461" s="20">
        <f>IF(OR($M461="",$C461=""),"",IFERROR(EDATE($M461,VALUE(INDEX(Lists!$B$2:$B$11,MATCH($C461,Lists!$A$2:$A$11,0)))),""))</f>
        <v/>
      </c>
      <c r="AE461" s="19">
        <f>IF($AD461="","",IF($AD461&lt;TODAY(),"Overdue",IF($AD461-TODAY()&lt;=90,"Due within 90 days","OK")))</f>
        <v/>
      </c>
      <c r="AF461" s="19">
        <f>IF($A461="","",IF(OR($T461="",$U461=""),"Incomplete",IF(OR($T461="No",$U461="Not enrolled"),"Review","OK")))</f>
        <v/>
      </c>
    </row>
    <row r="462">
      <c r="M462" s="16" t="n"/>
      <c r="N462" s="17" t="n"/>
      <c r="Q462" s="16" t="n"/>
      <c r="Z462" s="16" t="n"/>
      <c r="AB462" s="18">
        <f>IF($M462="","",ROUND(YEARFRAC($M462,TODAY()),1))</f>
        <v/>
      </c>
      <c r="AC462" s="19">
        <f>IF($Q462="","",IF($Q462&lt;TODAY(),"Expired",IF($Q462-TODAY()&lt;=90,"Expires within 90 days","In warranty")))</f>
        <v/>
      </c>
      <c r="AD462" s="20">
        <f>IF(OR($M462="",$C462=""),"",IFERROR(EDATE($M462,VALUE(INDEX(Lists!$B$2:$B$11,MATCH($C462,Lists!$A$2:$A$11,0)))),""))</f>
        <v/>
      </c>
      <c r="AE462" s="19">
        <f>IF($AD462="","",IF($AD462&lt;TODAY(),"Overdue",IF($AD462-TODAY()&lt;=90,"Due within 90 days","OK")))</f>
        <v/>
      </c>
      <c r="AF462" s="19">
        <f>IF($A462="","",IF(OR($T462="",$U462=""),"Incomplete",IF(OR($T462="No",$U462="Not enrolled"),"Review","OK")))</f>
        <v/>
      </c>
    </row>
    <row r="463">
      <c r="M463" s="16" t="n"/>
      <c r="N463" s="17" t="n"/>
      <c r="Q463" s="16" t="n"/>
      <c r="Z463" s="16" t="n"/>
      <c r="AB463" s="18">
        <f>IF($M463="","",ROUND(YEARFRAC($M463,TODAY()),1))</f>
        <v/>
      </c>
      <c r="AC463" s="19">
        <f>IF($Q463="","",IF($Q463&lt;TODAY(),"Expired",IF($Q463-TODAY()&lt;=90,"Expires within 90 days","In warranty")))</f>
        <v/>
      </c>
      <c r="AD463" s="20">
        <f>IF(OR($M463="",$C463=""),"",IFERROR(EDATE($M463,VALUE(INDEX(Lists!$B$2:$B$11,MATCH($C463,Lists!$A$2:$A$11,0)))),""))</f>
        <v/>
      </c>
      <c r="AE463" s="19">
        <f>IF($AD463="","",IF($AD463&lt;TODAY(),"Overdue",IF($AD463-TODAY()&lt;=90,"Due within 90 days","OK")))</f>
        <v/>
      </c>
      <c r="AF463" s="19">
        <f>IF($A463="","",IF(OR($T463="",$U463=""),"Incomplete",IF(OR($T463="No",$U463="Not enrolled"),"Review","OK")))</f>
        <v/>
      </c>
    </row>
    <row r="464">
      <c r="M464" s="16" t="n"/>
      <c r="N464" s="17" t="n"/>
      <c r="Q464" s="16" t="n"/>
      <c r="Z464" s="16" t="n"/>
      <c r="AB464" s="18">
        <f>IF($M464="","",ROUND(YEARFRAC($M464,TODAY()),1))</f>
        <v/>
      </c>
      <c r="AC464" s="19">
        <f>IF($Q464="","",IF($Q464&lt;TODAY(),"Expired",IF($Q464-TODAY()&lt;=90,"Expires within 90 days","In warranty")))</f>
        <v/>
      </c>
      <c r="AD464" s="20">
        <f>IF(OR($M464="",$C464=""),"",IFERROR(EDATE($M464,VALUE(INDEX(Lists!$B$2:$B$11,MATCH($C464,Lists!$A$2:$A$11,0)))),""))</f>
        <v/>
      </c>
      <c r="AE464" s="19">
        <f>IF($AD464="","",IF($AD464&lt;TODAY(),"Overdue",IF($AD464-TODAY()&lt;=90,"Due within 90 days","OK")))</f>
        <v/>
      </c>
      <c r="AF464" s="19">
        <f>IF($A464="","",IF(OR($T464="",$U464=""),"Incomplete",IF(OR($T464="No",$U464="Not enrolled"),"Review","OK")))</f>
        <v/>
      </c>
    </row>
    <row r="465">
      <c r="M465" s="16" t="n"/>
      <c r="N465" s="17" t="n"/>
      <c r="Q465" s="16" t="n"/>
      <c r="Z465" s="16" t="n"/>
      <c r="AB465" s="18">
        <f>IF($M465="","",ROUND(YEARFRAC($M465,TODAY()),1))</f>
        <v/>
      </c>
      <c r="AC465" s="19">
        <f>IF($Q465="","",IF($Q465&lt;TODAY(),"Expired",IF($Q465-TODAY()&lt;=90,"Expires within 90 days","In warranty")))</f>
        <v/>
      </c>
      <c r="AD465" s="20">
        <f>IF(OR($M465="",$C465=""),"",IFERROR(EDATE($M465,VALUE(INDEX(Lists!$B$2:$B$11,MATCH($C465,Lists!$A$2:$A$11,0)))),""))</f>
        <v/>
      </c>
      <c r="AE465" s="19">
        <f>IF($AD465="","",IF($AD465&lt;TODAY(),"Overdue",IF($AD465-TODAY()&lt;=90,"Due within 90 days","OK")))</f>
        <v/>
      </c>
      <c r="AF465" s="19">
        <f>IF($A465="","",IF(OR($T465="",$U465=""),"Incomplete",IF(OR($T465="No",$U465="Not enrolled"),"Review","OK")))</f>
        <v/>
      </c>
    </row>
    <row r="466">
      <c r="M466" s="16" t="n"/>
      <c r="N466" s="17" t="n"/>
      <c r="Q466" s="16" t="n"/>
      <c r="Z466" s="16" t="n"/>
      <c r="AB466" s="18">
        <f>IF($M466="","",ROUND(YEARFRAC($M466,TODAY()),1))</f>
        <v/>
      </c>
      <c r="AC466" s="19">
        <f>IF($Q466="","",IF($Q466&lt;TODAY(),"Expired",IF($Q466-TODAY()&lt;=90,"Expires within 90 days","In warranty")))</f>
        <v/>
      </c>
      <c r="AD466" s="20">
        <f>IF(OR($M466="",$C466=""),"",IFERROR(EDATE($M466,VALUE(INDEX(Lists!$B$2:$B$11,MATCH($C466,Lists!$A$2:$A$11,0)))),""))</f>
        <v/>
      </c>
      <c r="AE466" s="19">
        <f>IF($AD466="","",IF($AD466&lt;TODAY(),"Overdue",IF($AD466-TODAY()&lt;=90,"Due within 90 days","OK")))</f>
        <v/>
      </c>
      <c r="AF466" s="19">
        <f>IF($A466="","",IF(OR($T466="",$U466=""),"Incomplete",IF(OR($T466="No",$U466="Not enrolled"),"Review","OK")))</f>
        <v/>
      </c>
    </row>
    <row r="467">
      <c r="M467" s="16" t="n"/>
      <c r="N467" s="17" t="n"/>
      <c r="Q467" s="16" t="n"/>
      <c r="Z467" s="16" t="n"/>
      <c r="AB467" s="18">
        <f>IF($M467="","",ROUND(YEARFRAC($M467,TODAY()),1))</f>
        <v/>
      </c>
      <c r="AC467" s="19">
        <f>IF($Q467="","",IF($Q467&lt;TODAY(),"Expired",IF($Q467-TODAY()&lt;=90,"Expires within 90 days","In warranty")))</f>
        <v/>
      </c>
      <c r="AD467" s="20">
        <f>IF(OR($M467="",$C467=""),"",IFERROR(EDATE($M467,VALUE(INDEX(Lists!$B$2:$B$11,MATCH($C467,Lists!$A$2:$A$11,0)))),""))</f>
        <v/>
      </c>
      <c r="AE467" s="19">
        <f>IF($AD467="","",IF($AD467&lt;TODAY(),"Overdue",IF($AD467-TODAY()&lt;=90,"Due within 90 days","OK")))</f>
        <v/>
      </c>
      <c r="AF467" s="19">
        <f>IF($A467="","",IF(OR($T467="",$U467=""),"Incomplete",IF(OR($T467="No",$U467="Not enrolled"),"Review","OK")))</f>
        <v/>
      </c>
    </row>
    <row r="468">
      <c r="M468" s="16" t="n"/>
      <c r="N468" s="17" t="n"/>
      <c r="Q468" s="16" t="n"/>
      <c r="Z468" s="16" t="n"/>
      <c r="AB468" s="18">
        <f>IF($M468="","",ROUND(YEARFRAC($M468,TODAY()),1))</f>
        <v/>
      </c>
      <c r="AC468" s="19">
        <f>IF($Q468="","",IF($Q468&lt;TODAY(),"Expired",IF($Q468-TODAY()&lt;=90,"Expires within 90 days","In warranty")))</f>
        <v/>
      </c>
      <c r="AD468" s="20">
        <f>IF(OR($M468="",$C468=""),"",IFERROR(EDATE($M468,VALUE(INDEX(Lists!$B$2:$B$11,MATCH($C468,Lists!$A$2:$A$11,0)))),""))</f>
        <v/>
      </c>
      <c r="AE468" s="19">
        <f>IF($AD468="","",IF($AD468&lt;TODAY(),"Overdue",IF($AD468-TODAY()&lt;=90,"Due within 90 days","OK")))</f>
        <v/>
      </c>
      <c r="AF468" s="19">
        <f>IF($A468="","",IF(OR($T468="",$U468=""),"Incomplete",IF(OR($T468="No",$U468="Not enrolled"),"Review","OK")))</f>
        <v/>
      </c>
    </row>
    <row r="469">
      <c r="M469" s="16" t="n"/>
      <c r="N469" s="17" t="n"/>
      <c r="Q469" s="16" t="n"/>
      <c r="Z469" s="16" t="n"/>
      <c r="AB469" s="18">
        <f>IF($M469="","",ROUND(YEARFRAC($M469,TODAY()),1))</f>
        <v/>
      </c>
      <c r="AC469" s="19">
        <f>IF($Q469="","",IF($Q469&lt;TODAY(),"Expired",IF($Q469-TODAY()&lt;=90,"Expires within 90 days","In warranty")))</f>
        <v/>
      </c>
      <c r="AD469" s="20">
        <f>IF(OR($M469="",$C469=""),"",IFERROR(EDATE($M469,VALUE(INDEX(Lists!$B$2:$B$11,MATCH($C469,Lists!$A$2:$A$11,0)))),""))</f>
        <v/>
      </c>
      <c r="AE469" s="19">
        <f>IF($AD469="","",IF($AD469&lt;TODAY(),"Overdue",IF($AD469-TODAY()&lt;=90,"Due within 90 days","OK")))</f>
        <v/>
      </c>
      <c r="AF469" s="19">
        <f>IF($A469="","",IF(OR($T469="",$U469=""),"Incomplete",IF(OR($T469="No",$U469="Not enrolled"),"Review","OK")))</f>
        <v/>
      </c>
    </row>
    <row r="470">
      <c r="M470" s="16" t="n"/>
      <c r="N470" s="17" t="n"/>
      <c r="Q470" s="16" t="n"/>
      <c r="Z470" s="16" t="n"/>
      <c r="AB470" s="18">
        <f>IF($M470="","",ROUND(YEARFRAC($M470,TODAY()),1))</f>
        <v/>
      </c>
      <c r="AC470" s="19">
        <f>IF($Q470="","",IF($Q470&lt;TODAY(),"Expired",IF($Q470-TODAY()&lt;=90,"Expires within 90 days","In warranty")))</f>
        <v/>
      </c>
      <c r="AD470" s="20">
        <f>IF(OR($M470="",$C470=""),"",IFERROR(EDATE($M470,VALUE(INDEX(Lists!$B$2:$B$11,MATCH($C470,Lists!$A$2:$A$11,0)))),""))</f>
        <v/>
      </c>
      <c r="AE470" s="19">
        <f>IF($AD470="","",IF($AD470&lt;TODAY(),"Overdue",IF($AD470-TODAY()&lt;=90,"Due within 90 days","OK")))</f>
        <v/>
      </c>
      <c r="AF470" s="19">
        <f>IF($A470="","",IF(OR($T470="",$U470=""),"Incomplete",IF(OR($T470="No",$U470="Not enrolled"),"Review","OK")))</f>
        <v/>
      </c>
    </row>
    <row r="471">
      <c r="M471" s="16" t="n"/>
      <c r="N471" s="17" t="n"/>
      <c r="Q471" s="16" t="n"/>
      <c r="Z471" s="16" t="n"/>
      <c r="AB471" s="18">
        <f>IF($M471="","",ROUND(YEARFRAC($M471,TODAY()),1))</f>
        <v/>
      </c>
      <c r="AC471" s="19">
        <f>IF($Q471="","",IF($Q471&lt;TODAY(),"Expired",IF($Q471-TODAY()&lt;=90,"Expires within 90 days","In warranty")))</f>
        <v/>
      </c>
      <c r="AD471" s="20">
        <f>IF(OR($M471="",$C471=""),"",IFERROR(EDATE($M471,VALUE(INDEX(Lists!$B$2:$B$11,MATCH($C471,Lists!$A$2:$A$11,0)))),""))</f>
        <v/>
      </c>
      <c r="AE471" s="19">
        <f>IF($AD471="","",IF($AD471&lt;TODAY(),"Overdue",IF($AD471-TODAY()&lt;=90,"Due within 90 days","OK")))</f>
        <v/>
      </c>
      <c r="AF471" s="19">
        <f>IF($A471="","",IF(OR($T471="",$U471=""),"Incomplete",IF(OR($T471="No",$U471="Not enrolled"),"Review","OK")))</f>
        <v/>
      </c>
    </row>
    <row r="472">
      <c r="M472" s="16" t="n"/>
      <c r="N472" s="17" t="n"/>
      <c r="Q472" s="16" t="n"/>
      <c r="Z472" s="16" t="n"/>
      <c r="AB472" s="18">
        <f>IF($M472="","",ROUND(YEARFRAC($M472,TODAY()),1))</f>
        <v/>
      </c>
      <c r="AC472" s="19">
        <f>IF($Q472="","",IF($Q472&lt;TODAY(),"Expired",IF($Q472-TODAY()&lt;=90,"Expires within 90 days","In warranty")))</f>
        <v/>
      </c>
      <c r="AD472" s="20">
        <f>IF(OR($M472="",$C472=""),"",IFERROR(EDATE($M472,VALUE(INDEX(Lists!$B$2:$B$11,MATCH($C472,Lists!$A$2:$A$11,0)))),""))</f>
        <v/>
      </c>
      <c r="AE472" s="19">
        <f>IF($AD472="","",IF($AD472&lt;TODAY(),"Overdue",IF($AD472-TODAY()&lt;=90,"Due within 90 days","OK")))</f>
        <v/>
      </c>
      <c r="AF472" s="19">
        <f>IF($A472="","",IF(OR($T472="",$U472=""),"Incomplete",IF(OR($T472="No",$U472="Not enrolled"),"Review","OK")))</f>
        <v/>
      </c>
    </row>
    <row r="473">
      <c r="M473" s="16" t="n"/>
      <c r="N473" s="17" t="n"/>
      <c r="Q473" s="16" t="n"/>
      <c r="Z473" s="16" t="n"/>
      <c r="AB473" s="18">
        <f>IF($M473="","",ROUND(YEARFRAC($M473,TODAY()),1))</f>
        <v/>
      </c>
      <c r="AC473" s="19">
        <f>IF($Q473="","",IF($Q473&lt;TODAY(),"Expired",IF($Q473-TODAY()&lt;=90,"Expires within 90 days","In warranty")))</f>
        <v/>
      </c>
      <c r="AD473" s="20">
        <f>IF(OR($M473="",$C473=""),"",IFERROR(EDATE($M473,VALUE(INDEX(Lists!$B$2:$B$11,MATCH($C473,Lists!$A$2:$A$11,0)))),""))</f>
        <v/>
      </c>
      <c r="AE473" s="19">
        <f>IF($AD473="","",IF($AD473&lt;TODAY(),"Overdue",IF($AD473-TODAY()&lt;=90,"Due within 90 days","OK")))</f>
        <v/>
      </c>
      <c r="AF473" s="19">
        <f>IF($A473="","",IF(OR($T473="",$U473=""),"Incomplete",IF(OR($T473="No",$U473="Not enrolled"),"Review","OK")))</f>
        <v/>
      </c>
    </row>
    <row r="474">
      <c r="M474" s="16" t="n"/>
      <c r="N474" s="17" t="n"/>
      <c r="Q474" s="16" t="n"/>
      <c r="Z474" s="16" t="n"/>
      <c r="AB474" s="18">
        <f>IF($M474="","",ROUND(YEARFRAC($M474,TODAY()),1))</f>
        <v/>
      </c>
      <c r="AC474" s="19">
        <f>IF($Q474="","",IF($Q474&lt;TODAY(),"Expired",IF($Q474-TODAY()&lt;=90,"Expires within 90 days","In warranty")))</f>
        <v/>
      </c>
      <c r="AD474" s="20">
        <f>IF(OR($M474="",$C474=""),"",IFERROR(EDATE($M474,VALUE(INDEX(Lists!$B$2:$B$11,MATCH($C474,Lists!$A$2:$A$11,0)))),""))</f>
        <v/>
      </c>
      <c r="AE474" s="19">
        <f>IF($AD474="","",IF($AD474&lt;TODAY(),"Overdue",IF($AD474-TODAY()&lt;=90,"Due within 90 days","OK")))</f>
        <v/>
      </c>
      <c r="AF474" s="19">
        <f>IF($A474="","",IF(OR($T474="",$U474=""),"Incomplete",IF(OR($T474="No",$U474="Not enrolled"),"Review","OK")))</f>
        <v/>
      </c>
    </row>
    <row r="475">
      <c r="M475" s="16" t="n"/>
      <c r="N475" s="17" t="n"/>
      <c r="Q475" s="16" t="n"/>
      <c r="Z475" s="16" t="n"/>
      <c r="AB475" s="18">
        <f>IF($M475="","",ROUND(YEARFRAC($M475,TODAY()),1))</f>
        <v/>
      </c>
      <c r="AC475" s="19">
        <f>IF($Q475="","",IF($Q475&lt;TODAY(),"Expired",IF($Q475-TODAY()&lt;=90,"Expires within 90 days","In warranty")))</f>
        <v/>
      </c>
      <c r="AD475" s="20">
        <f>IF(OR($M475="",$C475=""),"",IFERROR(EDATE($M475,VALUE(INDEX(Lists!$B$2:$B$11,MATCH($C475,Lists!$A$2:$A$11,0)))),""))</f>
        <v/>
      </c>
      <c r="AE475" s="19">
        <f>IF($AD475="","",IF($AD475&lt;TODAY(),"Overdue",IF($AD475-TODAY()&lt;=90,"Due within 90 days","OK")))</f>
        <v/>
      </c>
      <c r="AF475" s="19">
        <f>IF($A475="","",IF(OR($T475="",$U475=""),"Incomplete",IF(OR($T475="No",$U475="Not enrolled"),"Review","OK")))</f>
        <v/>
      </c>
    </row>
    <row r="476">
      <c r="M476" s="16" t="n"/>
      <c r="N476" s="17" t="n"/>
      <c r="Q476" s="16" t="n"/>
      <c r="Z476" s="16" t="n"/>
      <c r="AB476" s="18">
        <f>IF($M476="","",ROUND(YEARFRAC($M476,TODAY()),1))</f>
        <v/>
      </c>
      <c r="AC476" s="19">
        <f>IF($Q476="","",IF($Q476&lt;TODAY(),"Expired",IF($Q476-TODAY()&lt;=90,"Expires within 90 days","In warranty")))</f>
        <v/>
      </c>
      <c r="AD476" s="20">
        <f>IF(OR($M476="",$C476=""),"",IFERROR(EDATE($M476,VALUE(INDEX(Lists!$B$2:$B$11,MATCH($C476,Lists!$A$2:$A$11,0)))),""))</f>
        <v/>
      </c>
      <c r="AE476" s="19">
        <f>IF($AD476="","",IF($AD476&lt;TODAY(),"Overdue",IF($AD476-TODAY()&lt;=90,"Due within 90 days","OK")))</f>
        <v/>
      </c>
      <c r="AF476" s="19">
        <f>IF($A476="","",IF(OR($T476="",$U476=""),"Incomplete",IF(OR($T476="No",$U476="Not enrolled"),"Review","OK")))</f>
        <v/>
      </c>
    </row>
    <row r="477">
      <c r="M477" s="16" t="n"/>
      <c r="N477" s="17" t="n"/>
      <c r="Q477" s="16" t="n"/>
      <c r="Z477" s="16" t="n"/>
      <c r="AB477" s="18">
        <f>IF($M477="","",ROUND(YEARFRAC($M477,TODAY()),1))</f>
        <v/>
      </c>
      <c r="AC477" s="19">
        <f>IF($Q477="","",IF($Q477&lt;TODAY(),"Expired",IF($Q477-TODAY()&lt;=90,"Expires within 90 days","In warranty")))</f>
        <v/>
      </c>
      <c r="AD477" s="20">
        <f>IF(OR($M477="",$C477=""),"",IFERROR(EDATE($M477,VALUE(INDEX(Lists!$B$2:$B$11,MATCH($C477,Lists!$A$2:$A$11,0)))),""))</f>
        <v/>
      </c>
      <c r="AE477" s="19">
        <f>IF($AD477="","",IF($AD477&lt;TODAY(),"Overdue",IF($AD477-TODAY()&lt;=90,"Due within 90 days","OK")))</f>
        <v/>
      </c>
      <c r="AF477" s="19">
        <f>IF($A477="","",IF(OR($T477="",$U477=""),"Incomplete",IF(OR($T477="No",$U477="Not enrolled"),"Review","OK")))</f>
        <v/>
      </c>
    </row>
    <row r="478">
      <c r="M478" s="16" t="n"/>
      <c r="N478" s="17" t="n"/>
      <c r="Q478" s="16" t="n"/>
      <c r="Z478" s="16" t="n"/>
      <c r="AB478" s="18">
        <f>IF($M478="","",ROUND(YEARFRAC($M478,TODAY()),1))</f>
        <v/>
      </c>
      <c r="AC478" s="19">
        <f>IF($Q478="","",IF($Q478&lt;TODAY(),"Expired",IF($Q478-TODAY()&lt;=90,"Expires within 90 days","In warranty")))</f>
        <v/>
      </c>
      <c r="AD478" s="20">
        <f>IF(OR($M478="",$C478=""),"",IFERROR(EDATE($M478,VALUE(INDEX(Lists!$B$2:$B$11,MATCH($C478,Lists!$A$2:$A$11,0)))),""))</f>
        <v/>
      </c>
      <c r="AE478" s="19">
        <f>IF($AD478="","",IF($AD478&lt;TODAY(),"Overdue",IF($AD478-TODAY()&lt;=90,"Due within 90 days","OK")))</f>
        <v/>
      </c>
      <c r="AF478" s="19">
        <f>IF($A478="","",IF(OR($T478="",$U478=""),"Incomplete",IF(OR($T478="No",$U478="Not enrolled"),"Review","OK")))</f>
        <v/>
      </c>
    </row>
    <row r="479">
      <c r="M479" s="16" t="n"/>
      <c r="N479" s="17" t="n"/>
      <c r="Q479" s="16" t="n"/>
      <c r="Z479" s="16" t="n"/>
      <c r="AB479" s="18">
        <f>IF($M479="","",ROUND(YEARFRAC($M479,TODAY()),1))</f>
        <v/>
      </c>
      <c r="AC479" s="19">
        <f>IF($Q479="","",IF($Q479&lt;TODAY(),"Expired",IF($Q479-TODAY()&lt;=90,"Expires within 90 days","In warranty")))</f>
        <v/>
      </c>
      <c r="AD479" s="20">
        <f>IF(OR($M479="",$C479=""),"",IFERROR(EDATE($M479,VALUE(INDEX(Lists!$B$2:$B$11,MATCH($C479,Lists!$A$2:$A$11,0)))),""))</f>
        <v/>
      </c>
      <c r="AE479" s="19">
        <f>IF($AD479="","",IF($AD479&lt;TODAY(),"Overdue",IF($AD479-TODAY()&lt;=90,"Due within 90 days","OK")))</f>
        <v/>
      </c>
      <c r="AF479" s="19">
        <f>IF($A479="","",IF(OR($T479="",$U479=""),"Incomplete",IF(OR($T479="No",$U479="Not enrolled"),"Review","OK")))</f>
        <v/>
      </c>
    </row>
    <row r="480">
      <c r="M480" s="16" t="n"/>
      <c r="N480" s="17" t="n"/>
      <c r="Q480" s="16" t="n"/>
      <c r="Z480" s="16" t="n"/>
      <c r="AB480" s="18">
        <f>IF($M480="","",ROUND(YEARFRAC($M480,TODAY()),1))</f>
        <v/>
      </c>
      <c r="AC480" s="19">
        <f>IF($Q480="","",IF($Q480&lt;TODAY(),"Expired",IF($Q480-TODAY()&lt;=90,"Expires within 90 days","In warranty")))</f>
        <v/>
      </c>
      <c r="AD480" s="20">
        <f>IF(OR($M480="",$C480=""),"",IFERROR(EDATE($M480,VALUE(INDEX(Lists!$B$2:$B$11,MATCH($C480,Lists!$A$2:$A$11,0)))),""))</f>
        <v/>
      </c>
      <c r="AE480" s="19">
        <f>IF($AD480="","",IF($AD480&lt;TODAY(),"Overdue",IF($AD480-TODAY()&lt;=90,"Due within 90 days","OK")))</f>
        <v/>
      </c>
      <c r="AF480" s="19">
        <f>IF($A480="","",IF(OR($T480="",$U480=""),"Incomplete",IF(OR($T480="No",$U480="Not enrolled"),"Review","OK")))</f>
        <v/>
      </c>
    </row>
    <row r="481">
      <c r="M481" s="16" t="n"/>
      <c r="N481" s="17" t="n"/>
      <c r="Q481" s="16" t="n"/>
      <c r="Z481" s="16" t="n"/>
      <c r="AB481" s="18">
        <f>IF($M481="","",ROUND(YEARFRAC($M481,TODAY()),1))</f>
        <v/>
      </c>
      <c r="AC481" s="19">
        <f>IF($Q481="","",IF($Q481&lt;TODAY(),"Expired",IF($Q481-TODAY()&lt;=90,"Expires within 90 days","In warranty")))</f>
        <v/>
      </c>
      <c r="AD481" s="20">
        <f>IF(OR($M481="",$C481=""),"",IFERROR(EDATE($M481,VALUE(INDEX(Lists!$B$2:$B$11,MATCH($C481,Lists!$A$2:$A$11,0)))),""))</f>
        <v/>
      </c>
      <c r="AE481" s="19">
        <f>IF($AD481="","",IF($AD481&lt;TODAY(),"Overdue",IF($AD481-TODAY()&lt;=90,"Due within 90 days","OK")))</f>
        <v/>
      </c>
      <c r="AF481" s="19">
        <f>IF($A481="","",IF(OR($T481="",$U481=""),"Incomplete",IF(OR($T481="No",$U481="Not enrolled"),"Review","OK")))</f>
        <v/>
      </c>
    </row>
    <row r="482">
      <c r="M482" s="16" t="n"/>
      <c r="N482" s="17" t="n"/>
      <c r="Q482" s="16" t="n"/>
      <c r="Z482" s="16" t="n"/>
      <c r="AB482" s="18">
        <f>IF($M482="","",ROUND(YEARFRAC($M482,TODAY()),1))</f>
        <v/>
      </c>
      <c r="AC482" s="19">
        <f>IF($Q482="","",IF($Q482&lt;TODAY(),"Expired",IF($Q482-TODAY()&lt;=90,"Expires within 90 days","In warranty")))</f>
        <v/>
      </c>
      <c r="AD482" s="20">
        <f>IF(OR($M482="",$C482=""),"",IFERROR(EDATE($M482,VALUE(INDEX(Lists!$B$2:$B$11,MATCH($C482,Lists!$A$2:$A$11,0)))),""))</f>
        <v/>
      </c>
      <c r="AE482" s="19">
        <f>IF($AD482="","",IF($AD482&lt;TODAY(),"Overdue",IF($AD482-TODAY()&lt;=90,"Due within 90 days","OK")))</f>
        <v/>
      </c>
      <c r="AF482" s="19">
        <f>IF($A482="","",IF(OR($T482="",$U482=""),"Incomplete",IF(OR($T482="No",$U482="Not enrolled"),"Review","OK")))</f>
        <v/>
      </c>
    </row>
    <row r="483">
      <c r="M483" s="16" t="n"/>
      <c r="N483" s="17" t="n"/>
      <c r="Q483" s="16" t="n"/>
      <c r="Z483" s="16" t="n"/>
      <c r="AB483" s="18">
        <f>IF($M483="","",ROUND(YEARFRAC($M483,TODAY()),1))</f>
        <v/>
      </c>
      <c r="AC483" s="19">
        <f>IF($Q483="","",IF($Q483&lt;TODAY(),"Expired",IF($Q483-TODAY()&lt;=90,"Expires within 90 days","In warranty")))</f>
        <v/>
      </c>
      <c r="AD483" s="20">
        <f>IF(OR($M483="",$C483=""),"",IFERROR(EDATE($M483,VALUE(INDEX(Lists!$B$2:$B$11,MATCH($C483,Lists!$A$2:$A$11,0)))),""))</f>
        <v/>
      </c>
      <c r="AE483" s="19">
        <f>IF($AD483="","",IF($AD483&lt;TODAY(),"Overdue",IF($AD483-TODAY()&lt;=90,"Due within 90 days","OK")))</f>
        <v/>
      </c>
      <c r="AF483" s="19">
        <f>IF($A483="","",IF(OR($T483="",$U483=""),"Incomplete",IF(OR($T483="No",$U483="Not enrolled"),"Review","OK")))</f>
        <v/>
      </c>
    </row>
    <row r="484">
      <c r="M484" s="16" t="n"/>
      <c r="N484" s="17" t="n"/>
      <c r="Q484" s="16" t="n"/>
      <c r="Z484" s="16" t="n"/>
      <c r="AB484" s="18">
        <f>IF($M484="","",ROUND(YEARFRAC($M484,TODAY()),1))</f>
        <v/>
      </c>
      <c r="AC484" s="19">
        <f>IF($Q484="","",IF($Q484&lt;TODAY(),"Expired",IF($Q484-TODAY()&lt;=90,"Expires within 90 days","In warranty")))</f>
        <v/>
      </c>
      <c r="AD484" s="20">
        <f>IF(OR($M484="",$C484=""),"",IFERROR(EDATE($M484,VALUE(INDEX(Lists!$B$2:$B$11,MATCH($C484,Lists!$A$2:$A$11,0)))),""))</f>
        <v/>
      </c>
      <c r="AE484" s="19">
        <f>IF($AD484="","",IF($AD484&lt;TODAY(),"Overdue",IF($AD484-TODAY()&lt;=90,"Due within 90 days","OK")))</f>
        <v/>
      </c>
      <c r="AF484" s="19">
        <f>IF($A484="","",IF(OR($T484="",$U484=""),"Incomplete",IF(OR($T484="No",$U484="Not enrolled"),"Review","OK")))</f>
        <v/>
      </c>
    </row>
    <row r="485">
      <c r="M485" s="16" t="n"/>
      <c r="N485" s="17" t="n"/>
      <c r="Q485" s="16" t="n"/>
      <c r="Z485" s="16" t="n"/>
      <c r="AB485" s="18">
        <f>IF($M485="","",ROUND(YEARFRAC($M485,TODAY()),1))</f>
        <v/>
      </c>
      <c r="AC485" s="19">
        <f>IF($Q485="","",IF($Q485&lt;TODAY(),"Expired",IF($Q485-TODAY()&lt;=90,"Expires within 90 days","In warranty")))</f>
        <v/>
      </c>
      <c r="AD485" s="20">
        <f>IF(OR($M485="",$C485=""),"",IFERROR(EDATE($M485,VALUE(INDEX(Lists!$B$2:$B$11,MATCH($C485,Lists!$A$2:$A$11,0)))),""))</f>
        <v/>
      </c>
      <c r="AE485" s="19">
        <f>IF($AD485="","",IF($AD485&lt;TODAY(),"Overdue",IF($AD485-TODAY()&lt;=90,"Due within 90 days","OK")))</f>
        <v/>
      </c>
      <c r="AF485" s="19">
        <f>IF($A485="","",IF(OR($T485="",$U485=""),"Incomplete",IF(OR($T485="No",$U485="Not enrolled"),"Review","OK")))</f>
        <v/>
      </c>
    </row>
    <row r="486">
      <c r="M486" s="16" t="n"/>
      <c r="N486" s="17" t="n"/>
      <c r="Q486" s="16" t="n"/>
      <c r="Z486" s="16" t="n"/>
      <c r="AB486" s="18">
        <f>IF($M486="","",ROUND(YEARFRAC($M486,TODAY()),1))</f>
        <v/>
      </c>
      <c r="AC486" s="19">
        <f>IF($Q486="","",IF($Q486&lt;TODAY(),"Expired",IF($Q486-TODAY()&lt;=90,"Expires within 90 days","In warranty")))</f>
        <v/>
      </c>
      <c r="AD486" s="20">
        <f>IF(OR($M486="",$C486=""),"",IFERROR(EDATE($M486,VALUE(INDEX(Lists!$B$2:$B$11,MATCH($C486,Lists!$A$2:$A$11,0)))),""))</f>
        <v/>
      </c>
      <c r="AE486" s="19">
        <f>IF($AD486="","",IF($AD486&lt;TODAY(),"Overdue",IF($AD486-TODAY()&lt;=90,"Due within 90 days","OK")))</f>
        <v/>
      </c>
      <c r="AF486" s="19">
        <f>IF($A486="","",IF(OR($T486="",$U486=""),"Incomplete",IF(OR($T486="No",$U486="Not enrolled"),"Review","OK")))</f>
        <v/>
      </c>
    </row>
    <row r="487">
      <c r="M487" s="16" t="n"/>
      <c r="N487" s="17" t="n"/>
      <c r="Q487" s="16" t="n"/>
      <c r="Z487" s="16" t="n"/>
      <c r="AB487" s="18">
        <f>IF($M487="","",ROUND(YEARFRAC($M487,TODAY()),1))</f>
        <v/>
      </c>
      <c r="AC487" s="19">
        <f>IF($Q487="","",IF($Q487&lt;TODAY(),"Expired",IF($Q487-TODAY()&lt;=90,"Expires within 90 days","In warranty")))</f>
        <v/>
      </c>
      <c r="AD487" s="20">
        <f>IF(OR($M487="",$C487=""),"",IFERROR(EDATE($M487,VALUE(INDEX(Lists!$B$2:$B$11,MATCH($C487,Lists!$A$2:$A$11,0)))),""))</f>
        <v/>
      </c>
      <c r="AE487" s="19">
        <f>IF($AD487="","",IF($AD487&lt;TODAY(),"Overdue",IF($AD487-TODAY()&lt;=90,"Due within 90 days","OK")))</f>
        <v/>
      </c>
      <c r="AF487" s="19">
        <f>IF($A487="","",IF(OR($T487="",$U487=""),"Incomplete",IF(OR($T487="No",$U487="Not enrolled"),"Review","OK")))</f>
        <v/>
      </c>
    </row>
    <row r="488">
      <c r="M488" s="16" t="n"/>
      <c r="N488" s="17" t="n"/>
      <c r="Q488" s="16" t="n"/>
      <c r="Z488" s="16" t="n"/>
      <c r="AB488" s="18">
        <f>IF($M488="","",ROUND(YEARFRAC($M488,TODAY()),1))</f>
        <v/>
      </c>
      <c r="AC488" s="19">
        <f>IF($Q488="","",IF($Q488&lt;TODAY(),"Expired",IF($Q488-TODAY()&lt;=90,"Expires within 90 days","In warranty")))</f>
        <v/>
      </c>
      <c r="AD488" s="20">
        <f>IF(OR($M488="",$C488=""),"",IFERROR(EDATE($M488,VALUE(INDEX(Lists!$B$2:$B$11,MATCH($C488,Lists!$A$2:$A$11,0)))),""))</f>
        <v/>
      </c>
      <c r="AE488" s="19">
        <f>IF($AD488="","",IF($AD488&lt;TODAY(),"Overdue",IF($AD488-TODAY()&lt;=90,"Due within 90 days","OK")))</f>
        <v/>
      </c>
      <c r="AF488" s="19">
        <f>IF($A488="","",IF(OR($T488="",$U488=""),"Incomplete",IF(OR($T488="No",$U488="Not enrolled"),"Review","OK")))</f>
        <v/>
      </c>
    </row>
    <row r="489">
      <c r="M489" s="16" t="n"/>
      <c r="N489" s="17" t="n"/>
      <c r="Q489" s="16" t="n"/>
      <c r="Z489" s="16" t="n"/>
      <c r="AB489" s="18">
        <f>IF($M489="","",ROUND(YEARFRAC($M489,TODAY()),1))</f>
        <v/>
      </c>
      <c r="AC489" s="19">
        <f>IF($Q489="","",IF($Q489&lt;TODAY(),"Expired",IF($Q489-TODAY()&lt;=90,"Expires within 90 days","In warranty")))</f>
        <v/>
      </c>
      <c r="AD489" s="20">
        <f>IF(OR($M489="",$C489=""),"",IFERROR(EDATE($M489,VALUE(INDEX(Lists!$B$2:$B$11,MATCH($C489,Lists!$A$2:$A$11,0)))),""))</f>
        <v/>
      </c>
      <c r="AE489" s="19">
        <f>IF($AD489="","",IF($AD489&lt;TODAY(),"Overdue",IF($AD489-TODAY()&lt;=90,"Due within 90 days","OK")))</f>
        <v/>
      </c>
      <c r="AF489" s="19">
        <f>IF($A489="","",IF(OR($T489="",$U489=""),"Incomplete",IF(OR($T489="No",$U489="Not enrolled"),"Review","OK")))</f>
        <v/>
      </c>
    </row>
    <row r="490">
      <c r="M490" s="16" t="n"/>
      <c r="N490" s="17" t="n"/>
      <c r="Q490" s="16" t="n"/>
      <c r="Z490" s="16" t="n"/>
      <c r="AB490" s="18">
        <f>IF($M490="","",ROUND(YEARFRAC($M490,TODAY()),1))</f>
        <v/>
      </c>
      <c r="AC490" s="19">
        <f>IF($Q490="","",IF($Q490&lt;TODAY(),"Expired",IF($Q490-TODAY()&lt;=90,"Expires within 90 days","In warranty")))</f>
        <v/>
      </c>
      <c r="AD490" s="20">
        <f>IF(OR($M490="",$C490=""),"",IFERROR(EDATE($M490,VALUE(INDEX(Lists!$B$2:$B$11,MATCH($C490,Lists!$A$2:$A$11,0)))),""))</f>
        <v/>
      </c>
      <c r="AE490" s="19">
        <f>IF($AD490="","",IF($AD490&lt;TODAY(),"Overdue",IF($AD490-TODAY()&lt;=90,"Due within 90 days","OK")))</f>
        <v/>
      </c>
      <c r="AF490" s="19">
        <f>IF($A490="","",IF(OR($T490="",$U490=""),"Incomplete",IF(OR($T490="No",$U490="Not enrolled"),"Review","OK")))</f>
        <v/>
      </c>
    </row>
    <row r="491">
      <c r="M491" s="16" t="n"/>
      <c r="N491" s="17" t="n"/>
      <c r="Q491" s="16" t="n"/>
      <c r="Z491" s="16" t="n"/>
      <c r="AB491" s="18">
        <f>IF($M491="","",ROUND(YEARFRAC($M491,TODAY()),1))</f>
        <v/>
      </c>
      <c r="AC491" s="19">
        <f>IF($Q491="","",IF($Q491&lt;TODAY(),"Expired",IF($Q491-TODAY()&lt;=90,"Expires within 90 days","In warranty")))</f>
        <v/>
      </c>
      <c r="AD491" s="20">
        <f>IF(OR($M491="",$C491=""),"",IFERROR(EDATE($M491,VALUE(INDEX(Lists!$B$2:$B$11,MATCH($C491,Lists!$A$2:$A$11,0)))),""))</f>
        <v/>
      </c>
      <c r="AE491" s="19">
        <f>IF($AD491="","",IF($AD491&lt;TODAY(),"Overdue",IF($AD491-TODAY()&lt;=90,"Due within 90 days","OK")))</f>
        <v/>
      </c>
      <c r="AF491" s="19">
        <f>IF($A491="","",IF(OR($T491="",$U491=""),"Incomplete",IF(OR($T491="No",$U491="Not enrolled"),"Review","OK")))</f>
        <v/>
      </c>
    </row>
    <row r="492">
      <c r="M492" s="16" t="n"/>
      <c r="N492" s="17" t="n"/>
      <c r="Q492" s="16" t="n"/>
      <c r="Z492" s="16" t="n"/>
      <c r="AB492" s="18">
        <f>IF($M492="","",ROUND(YEARFRAC($M492,TODAY()),1))</f>
        <v/>
      </c>
      <c r="AC492" s="19">
        <f>IF($Q492="","",IF($Q492&lt;TODAY(),"Expired",IF($Q492-TODAY()&lt;=90,"Expires within 90 days","In warranty")))</f>
        <v/>
      </c>
      <c r="AD492" s="20">
        <f>IF(OR($M492="",$C492=""),"",IFERROR(EDATE($M492,VALUE(INDEX(Lists!$B$2:$B$11,MATCH($C492,Lists!$A$2:$A$11,0)))),""))</f>
        <v/>
      </c>
      <c r="AE492" s="19">
        <f>IF($AD492="","",IF($AD492&lt;TODAY(),"Overdue",IF($AD492-TODAY()&lt;=90,"Due within 90 days","OK")))</f>
        <v/>
      </c>
      <c r="AF492" s="19">
        <f>IF($A492="","",IF(OR($T492="",$U492=""),"Incomplete",IF(OR($T492="No",$U492="Not enrolled"),"Review","OK")))</f>
        <v/>
      </c>
    </row>
    <row r="493">
      <c r="M493" s="16" t="n"/>
      <c r="N493" s="17" t="n"/>
      <c r="Q493" s="16" t="n"/>
      <c r="Z493" s="16" t="n"/>
      <c r="AB493" s="18">
        <f>IF($M493="","",ROUND(YEARFRAC($M493,TODAY()),1))</f>
        <v/>
      </c>
      <c r="AC493" s="19">
        <f>IF($Q493="","",IF($Q493&lt;TODAY(),"Expired",IF($Q493-TODAY()&lt;=90,"Expires within 90 days","In warranty")))</f>
        <v/>
      </c>
      <c r="AD493" s="20">
        <f>IF(OR($M493="",$C493=""),"",IFERROR(EDATE($M493,VALUE(INDEX(Lists!$B$2:$B$11,MATCH($C493,Lists!$A$2:$A$11,0)))),""))</f>
        <v/>
      </c>
      <c r="AE493" s="19">
        <f>IF($AD493="","",IF($AD493&lt;TODAY(),"Overdue",IF($AD493-TODAY()&lt;=90,"Due within 90 days","OK")))</f>
        <v/>
      </c>
      <c r="AF493" s="19">
        <f>IF($A493="","",IF(OR($T493="",$U493=""),"Incomplete",IF(OR($T493="No",$U493="Not enrolled"),"Review","OK")))</f>
        <v/>
      </c>
    </row>
    <row r="494">
      <c r="M494" s="16" t="n"/>
      <c r="N494" s="17" t="n"/>
      <c r="Q494" s="16" t="n"/>
      <c r="Z494" s="16" t="n"/>
      <c r="AB494" s="18">
        <f>IF($M494="","",ROUND(YEARFRAC($M494,TODAY()),1))</f>
        <v/>
      </c>
      <c r="AC494" s="19">
        <f>IF($Q494="","",IF($Q494&lt;TODAY(),"Expired",IF($Q494-TODAY()&lt;=90,"Expires within 90 days","In warranty")))</f>
        <v/>
      </c>
      <c r="AD494" s="20">
        <f>IF(OR($M494="",$C494=""),"",IFERROR(EDATE($M494,VALUE(INDEX(Lists!$B$2:$B$11,MATCH($C494,Lists!$A$2:$A$11,0)))),""))</f>
        <v/>
      </c>
      <c r="AE494" s="19">
        <f>IF($AD494="","",IF($AD494&lt;TODAY(),"Overdue",IF($AD494-TODAY()&lt;=90,"Due within 90 days","OK")))</f>
        <v/>
      </c>
      <c r="AF494" s="19">
        <f>IF($A494="","",IF(OR($T494="",$U494=""),"Incomplete",IF(OR($T494="No",$U494="Not enrolled"),"Review","OK")))</f>
        <v/>
      </c>
    </row>
    <row r="495">
      <c r="M495" s="16" t="n"/>
      <c r="N495" s="17" t="n"/>
      <c r="Q495" s="16" t="n"/>
      <c r="Z495" s="16" t="n"/>
      <c r="AB495" s="18">
        <f>IF($M495="","",ROUND(YEARFRAC($M495,TODAY()),1))</f>
        <v/>
      </c>
      <c r="AC495" s="19">
        <f>IF($Q495="","",IF($Q495&lt;TODAY(),"Expired",IF($Q495-TODAY()&lt;=90,"Expires within 90 days","In warranty")))</f>
        <v/>
      </c>
      <c r="AD495" s="20">
        <f>IF(OR($M495="",$C495=""),"",IFERROR(EDATE($M495,VALUE(INDEX(Lists!$B$2:$B$11,MATCH($C495,Lists!$A$2:$A$11,0)))),""))</f>
        <v/>
      </c>
      <c r="AE495" s="19">
        <f>IF($AD495="","",IF($AD495&lt;TODAY(),"Overdue",IF($AD495-TODAY()&lt;=90,"Due within 90 days","OK")))</f>
        <v/>
      </c>
      <c r="AF495" s="19">
        <f>IF($A495="","",IF(OR($T495="",$U495=""),"Incomplete",IF(OR($T495="No",$U495="Not enrolled"),"Review","OK")))</f>
        <v/>
      </c>
    </row>
    <row r="496">
      <c r="M496" s="16" t="n"/>
      <c r="N496" s="17" t="n"/>
      <c r="Q496" s="16" t="n"/>
      <c r="Z496" s="16" t="n"/>
      <c r="AB496" s="18">
        <f>IF($M496="","",ROUND(YEARFRAC($M496,TODAY()),1))</f>
        <v/>
      </c>
      <c r="AC496" s="19">
        <f>IF($Q496="","",IF($Q496&lt;TODAY(),"Expired",IF($Q496-TODAY()&lt;=90,"Expires within 90 days","In warranty")))</f>
        <v/>
      </c>
      <c r="AD496" s="20">
        <f>IF(OR($M496="",$C496=""),"",IFERROR(EDATE($M496,VALUE(INDEX(Lists!$B$2:$B$11,MATCH($C496,Lists!$A$2:$A$11,0)))),""))</f>
        <v/>
      </c>
      <c r="AE496" s="19">
        <f>IF($AD496="","",IF($AD496&lt;TODAY(),"Overdue",IF($AD496-TODAY()&lt;=90,"Due within 90 days","OK")))</f>
        <v/>
      </c>
      <c r="AF496" s="19">
        <f>IF($A496="","",IF(OR($T496="",$U496=""),"Incomplete",IF(OR($T496="No",$U496="Not enrolled"),"Review","OK")))</f>
        <v/>
      </c>
    </row>
    <row r="497">
      <c r="M497" s="16" t="n"/>
      <c r="N497" s="17" t="n"/>
      <c r="Q497" s="16" t="n"/>
      <c r="Z497" s="16" t="n"/>
      <c r="AB497" s="18">
        <f>IF($M497="","",ROUND(YEARFRAC($M497,TODAY()),1))</f>
        <v/>
      </c>
      <c r="AC497" s="19">
        <f>IF($Q497="","",IF($Q497&lt;TODAY(),"Expired",IF($Q497-TODAY()&lt;=90,"Expires within 90 days","In warranty")))</f>
        <v/>
      </c>
      <c r="AD497" s="20">
        <f>IF(OR($M497="",$C497=""),"",IFERROR(EDATE($M497,VALUE(INDEX(Lists!$B$2:$B$11,MATCH($C497,Lists!$A$2:$A$11,0)))),""))</f>
        <v/>
      </c>
      <c r="AE497" s="19">
        <f>IF($AD497="","",IF($AD497&lt;TODAY(),"Overdue",IF($AD497-TODAY()&lt;=90,"Due within 90 days","OK")))</f>
        <v/>
      </c>
      <c r="AF497" s="19">
        <f>IF($A497="","",IF(OR($T497="",$U497=""),"Incomplete",IF(OR($T497="No",$U497="Not enrolled"),"Review","OK")))</f>
        <v/>
      </c>
    </row>
    <row r="498">
      <c r="M498" s="16" t="n"/>
      <c r="N498" s="17" t="n"/>
      <c r="Q498" s="16" t="n"/>
      <c r="Z498" s="16" t="n"/>
      <c r="AB498" s="18">
        <f>IF($M498="","",ROUND(YEARFRAC($M498,TODAY()),1))</f>
        <v/>
      </c>
      <c r="AC498" s="19">
        <f>IF($Q498="","",IF($Q498&lt;TODAY(),"Expired",IF($Q498-TODAY()&lt;=90,"Expires within 90 days","In warranty")))</f>
        <v/>
      </c>
      <c r="AD498" s="20">
        <f>IF(OR($M498="",$C498=""),"",IFERROR(EDATE($M498,VALUE(INDEX(Lists!$B$2:$B$11,MATCH($C498,Lists!$A$2:$A$11,0)))),""))</f>
        <v/>
      </c>
      <c r="AE498" s="19">
        <f>IF($AD498="","",IF($AD498&lt;TODAY(),"Overdue",IF($AD498-TODAY()&lt;=90,"Due within 90 days","OK")))</f>
        <v/>
      </c>
      <c r="AF498" s="19">
        <f>IF($A498="","",IF(OR($T498="",$U498=""),"Incomplete",IF(OR($T498="No",$U498="Not enrolled"),"Review","OK")))</f>
        <v/>
      </c>
    </row>
    <row r="499">
      <c r="M499" s="16" t="n"/>
      <c r="N499" s="17" t="n"/>
      <c r="Q499" s="16" t="n"/>
      <c r="Z499" s="16" t="n"/>
      <c r="AB499" s="18">
        <f>IF($M499="","",ROUND(YEARFRAC($M499,TODAY()),1))</f>
        <v/>
      </c>
      <c r="AC499" s="19">
        <f>IF($Q499="","",IF($Q499&lt;TODAY(),"Expired",IF($Q499-TODAY()&lt;=90,"Expires within 90 days","In warranty")))</f>
        <v/>
      </c>
      <c r="AD499" s="20">
        <f>IF(OR($M499="",$C499=""),"",IFERROR(EDATE($M499,VALUE(INDEX(Lists!$B$2:$B$11,MATCH($C499,Lists!$A$2:$A$11,0)))),""))</f>
        <v/>
      </c>
      <c r="AE499" s="19">
        <f>IF($AD499="","",IF($AD499&lt;TODAY(),"Overdue",IF($AD499-TODAY()&lt;=90,"Due within 90 days","OK")))</f>
        <v/>
      </c>
      <c r="AF499" s="19">
        <f>IF($A499="","",IF(OR($T499="",$U499=""),"Incomplete",IF(OR($T499="No",$U499="Not enrolled"),"Review","OK")))</f>
        <v/>
      </c>
    </row>
    <row r="500">
      <c r="M500" s="16" t="n"/>
      <c r="N500" s="17" t="n"/>
      <c r="Q500" s="16" t="n"/>
      <c r="Z500" s="16" t="n"/>
      <c r="AB500" s="18">
        <f>IF($M500="","",ROUND(YEARFRAC($M500,TODAY()),1))</f>
        <v/>
      </c>
      <c r="AC500" s="19">
        <f>IF($Q500="","",IF($Q500&lt;TODAY(),"Expired",IF($Q500-TODAY()&lt;=90,"Expires within 90 days","In warranty")))</f>
        <v/>
      </c>
      <c r="AD500" s="20">
        <f>IF(OR($M500="",$C500=""),"",IFERROR(EDATE($M500,VALUE(INDEX(Lists!$B$2:$B$11,MATCH($C500,Lists!$A$2:$A$11,0)))),""))</f>
        <v/>
      </c>
      <c r="AE500" s="19">
        <f>IF($AD500="","",IF($AD500&lt;TODAY(),"Overdue",IF($AD500-TODAY()&lt;=90,"Due within 90 days","OK")))</f>
        <v/>
      </c>
      <c r="AF500" s="19">
        <f>IF($A500="","",IF(OR($T500="",$U500=""),"Incomplete",IF(OR($T500="No",$U500="Not enrolled"),"Review","OK")))</f>
        <v/>
      </c>
    </row>
    <row r="501">
      <c r="M501" s="16" t="n"/>
      <c r="N501" s="17" t="n"/>
      <c r="Q501" s="16" t="n"/>
      <c r="Z501" s="16" t="n"/>
      <c r="AB501" s="18">
        <f>IF($M501="","",ROUND(YEARFRAC($M501,TODAY()),1))</f>
        <v/>
      </c>
      <c r="AC501" s="19">
        <f>IF($Q501="","",IF($Q501&lt;TODAY(),"Expired",IF($Q501-TODAY()&lt;=90,"Expires within 90 days","In warranty")))</f>
        <v/>
      </c>
      <c r="AD501" s="20">
        <f>IF(OR($M501="",$C501=""),"",IFERROR(EDATE($M501,VALUE(INDEX(Lists!$B$2:$B$11,MATCH($C501,Lists!$A$2:$A$11,0)))),""))</f>
        <v/>
      </c>
      <c r="AE501" s="19">
        <f>IF($AD501="","",IF($AD501&lt;TODAY(),"Overdue",IF($AD501-TODAY()&lt;=90,"Due within 90 days","OK")))</f>
        <v/>
      </c>
      <c r="AF501" s="19">
        <f>IF($A501="","",IF(OR($T501="",$U501=""),"Incomplete",IF(OR($T501="No",$U501="Not enrolled"),"Review","OK")))</f>
        <v/>
      </c>
    </row>
    <row r="502">
      <c r="M502" s="16" t="n"/>
      <c r="N502" s="17" t="n"/>
      <c r="Q502" s="16" t="n"/>
      <c r="Z502" s="16" t="n"/>
      <c r="AB502" s="18">
        <f>IF($M502="","",ROUND(YEARFRAC($M502,TODAY()),1))</f>
        <v/>
      </c>
      <c r="AC502" s="19">
        <f>IF($Q502="","",IF($Q502&lt;TODAY(),"Expired",IF($Q502-TODAY()&lt;=90,"Expires within 90 days","In warranty")))</f>
        <v/>
      </c>
      <c r="AD502" s="20">
        <f>IF(OR($M502="",$C502=""),"",IFERROR(EDATE($M502,VALUE(INDEX(Lists!$B$2:$B$11,MATCH($C502,Lists!$A$2:$A$11,0)))),""))</f>
        <v/>
      </c>
      <c r="AE502" s="19">
        <f>IF($AD502="","",IF($AD502&lt;TODAY(),"Overdue",IF($AD502-TODAY()&lt;=90,"Due within 90 days","OK")))</f>
        <v/>
      </c>
      <c r="AF502" s="19">
        <f>IF($A502="","",IF(OR($T502="",$U502=""),"Incomplete",IF(OR($T502="No",$U502="Not enrolled"),"Review","OK")))</f>
        <v/>
      </c>
    </row>
    <row r="503">
      <c r="M503" s="16" t="n"/>
      <c r="N503" s="17" t="n"/>
      <c r="Q503" s="16" t="n"/>
      <c r="Z503" s="16" t="n"/>
      <c r="AB503" s="18">
        <f>IF($M503="","",ROUND(YEARFRAC($M503,TODAY()),1))</f>
        <v/>
      </c>
      <c r="AC503" s="19">
        <f>IF($Q503="","",IF($Q503&lt;TODAY(),"Expired",IF($Q503-TODAY()&lt;=90,"Expires within 90 days","In warranty")))</f>
        <v/>
      </c>
      <c r="AD503" s="20">
        <f>IF(OR($M503="",$C503=""),"",IFERROR(EDATE($M503,VALUE(INDEX(Lists!$B$2:$B$11,MATCH($C503,Lists!$A$2:$A$11,0)))),""))</f>
        <v/>
      </c>
      <c r="AE503" s="19">
        <f>IF($AD503="","",IF($AD503&lt;TODAY(),"Overdue",IF($AD503-TODAY()&lt;=90,"Due within 90 days","OK")))</f>
        <v/>
      </c>
      <c r="AF503" s="19">
        <f>IF($A503="","",IF(OR($T503="",$U503=""),"Incomplete",IF(OR($T503="No",$U503="Not enrolled"),"Review","OK")))</f>
        <v/>
      </c>
    </row>
    <row r="504">
      <c r="M504" s="16" t="n"/>
      <c r="N504" s="17" t="n"/>
      <c r="Q504" s="16" t="n"/>
      <c r="Z504" s="16" t="n"/>
      <c r="AB504" s="18">
        <f>IF($M504="","",ROUND(YEARFRAC($M504,TODAY()),1))</f>
        <v/>
      </c>
      <c r="AC504" s="19">
        <f>IF($Q504="","",IF($Q504&lt;TODAY(),"Expired",IF($Q504-TODAY()&lt;=90,"Expires within 90 days","In warranty")))</f>
        <v/>
      </c>
      <c r="AD504" s="20">
        <f>IF(OR($M504="",$C504=""),"",IFERROR(EDATE($M504,VALUE(INDEX(Lists!$B$2:$B$11,MATCH($C504,Lists!$A$2:$A$11,0)))),""))</f>
        <v/>
      </c>
      <c r="AE504" s="19">
        <f>IF($AD504="","",IF($AD504&lt;TODAY(),"Overdue",IF($AD504-TODAY()&lt;=90,"Due within 90 days","OK")))</f>
        <v/>
      </c>
      <c r="AF504" s="19">
        <f>IF($A504="","",IF(OR($T504="",$U504=""),"Incomplete",IF(OR($T504="No",$U504="Not enrolled"),"Review","OK")))</f>
        <v/>
      </c>
    </row>
    <row r="505">
      <c r="M505" s="16" t="n"/>
      <c r="N505" s="17" t="n"/>
      <c r="Q505" s="16" t="n"/>
      <c r="Z505" s="16" t="n"/>
      <c r="AB505" s="18">
        <f>IF($M505="","",ROUND(YEARFRAC($M505,TODAY()),1))</f>
        <v/>
      </c>
      <c r="AC505" s="19">
        <f>IF($Q505="","",IF($Q505&lt;TODAY(),"Expired",IF($Q505-TODAY()&lt;=90,"Expires within 90 days","In warranty")))</f>
        <v/>
      </c>
      <c r="AD505" s="20">
        <f>IF(OR($M505="",$C505=""),"",IFERROR(EDATE($M505,VALUE(INDEX(Lists!$B$2:$B$11,MATCH($C505,Lists!$A$2:$A$11,0)))),""))</f>
        <v/>
      </c>
      <c r="AE505" s="19">
        <f>IF($AD505="","",IF($AD505&lt;TODAY(),"Overdue",IF($AD505-TODAY()&lt;=90,"Due within 90 days","OK")))</f>
        <v/>
      </c>
      <c r="AF505" s="19">
        <f>IF($A505="","",IF(OR($T505="",$U505=""),"Incomplete",IF(OR($T505="No",$U505="Not enrolled"),"Review","OK")))</f>
        <v/>
      </c>
    </row>
    <row r="506">
      <c r="M506" s="16" t="n"/>
      <c r="N506" s="17" t="n"/>
      <c r="Q506" s="16" t="n"/>
      <c r="Z506" s="16" t="n"/>
      <c r="AB506" s="18">
        <f>IF($M506="","",ROUND(YEARFRAC($M506,TODAY()),1))</f>
        <v/>
      </c>
      <c r="AC506" s="19">
        <f>IF($Q506="","",IF($Q506&lt;TODAY(),"Expired",IF($Q506-TODAY()&lt;=90,"Expires within 90 days","In warranty")))</f>
        <v/>
      </c>
      <c r="AD506" s="20">
        <f>IF(OR($M506="",$C506=""),"",IFERROR(EDATE($M506,VALUE(INDEX(Lists!$B$2:$B$11,MATCH($C506,Lists!$A$2:$A$11,0)))),""))</f>
        <v/>
      </c>
      <c r="AE506" s="19">
        <f>IF($AD506="","",IF($AD506&lt;TODAY(),"Overdue",IF($AD506-TODAY()&lt;=90,"Due within 90 days","OK")))</f>
        <v/>
      </c>
      <c r="AF506" s="19">
        <f>IF($A506="","",IF(OR($T506="",$U506=""),"Incomplete",IF(OR($T506="No",$U506="Not enrolled"),"Review","OK")))</f>
        <v/>
      </c>
    </row>
    <row r="507">
      <c r="M507" s="16" t="n"/>
      <c r="N507" s="17" t="n"/>
      <c r="Q507" s="16" t="n"/>
      <c r="Z507" s="16" t="n"/>
      <c r="AB507" s="18">
        <f>IF($M507="","",ROUND(YEARFRAC($M507,TODAY()),1))</f>
        <v/>
      </c>
      <c r="AC507" s="19">
        <f>IF($Q507="","",IF($Q507&lt;TODAY(),"Expired",IF($Q507-TODAY()&lt;=90,"Expires within 90 days","In warranty")))</f>
        <v/>
      </c>
      <c r="AD507" s="20">
        <f>IF(OR($M507="",$C507=""),"",IFERROR(EDATE($M507,VALUE(INDEX(Lists!$B$2:$B$11,MATCH($C507,Lists!$A$2:$A$11,0)))),""))</f>
        <v/>
      </c>
      <c r="AE507" s="19">
        <f>IF($AD507="","",IF($AD507&lt;TODAY(),"Overdue",IF($AD507-TODAY()&lt;=90,"Due within 90 days","OK")))</f>
        <v/>
      </c>
      <c r="AF507" s="19">
        <f>IF($A507="","",IF(OR($T507="",$U507=""),"Incomplete",IF(OR($T507="No",$U507="Not enrolled"),"Review","OK")))</f>
        <v/>
      </c>
    </row>
    <row r="508">
      <c r="M508" s="16" t="n"/>
      <c r="N508" s="17" t="n"/>
      <c r="Q508" s="16" t="n"/>
      <c r="Z508" s="16" t="n"/>
      <c r="AB508" s="18">
        <f>IF($M508="","",ROUND(YEARFRAC($M508,TODAY()),1))</f>
        <v/>
      </c>
      <c r="AC508" s="19">
        <f>IF($Q508="","",IF($Q508&lt;TODAY(),"Expired",IF($Q508-TODAY()&lt;=90,"Expires within 90 days","In warranty")))</f>
        <v/>
      </c>
      <c r="AD508" s="20">
        <f>IF(OR($M508="",$C508=""),"",IFERROR(EDATE($M508,VALUE(INDEX(Lists!$B$2:$B$11,MATCH($C508,Lists!$A$2:$A$11,0)))),""))</f>
        <v/>
      </c>
      <c r="AE508" s="19">
        <f>IF($AD508="","",IF($AD508&lt;TODAY(),"Overdue",IF($AD508-TODAY()&lt;=90,"Due within 90 days","OK")))</f>
        <v/>
      </c>
      <c r="AF508" s="19">
        <f>IF($A508="","",IF(OR($T508="",$U508=""),"Incomplete",IF(OR($T508="No",$U508="Not enrolled"),"Review","OK")))</f>
        <v/>
      </c>
    </row>
    <row r="509">
      <c r="M509" s="16" t="n"/>
      <c r="N509" s="17" t="n"/>
      <c r="Q509" s="16" t="n"/>
      <c r="Z509" s="16" t="n"/>
      <c r="AB509" s="18">
        <f>IF($M509="","",ROUND(YEARFRAC($M509,TODAY()),1))</f>
        <v/>
      </c>
      <c r="AC509" s="19">
        <f>IF($Q509="","",IF($Q509&lt;TODAY(),"Expired",IF($Q509-TODAY()&lt;=90,"Expires within 90 days","In warranty")))</f>
        <v/>
      </c>
      <c r="AD509" s="20">
        <f>IF(OR($M509="",$C509=""),"",IFERROR(EDATE($M509,VALUE(INDEX(Lists!$B$2:$B$11,MATCH($C509,Lists!$A$2:$A$11,0)))),""))</f>
        <v/>
      </c>
      <c r="AE509" s="19">
        <f>IF($AD509="","",IF($AD509&lt;TODAY(),"Overdue",IF($AD509-TODAY()&lt;=90,"Due within 90 days","OK")))</f>
        <v/>
      </c>
      <c r="AF509" s="19">
        <f>IF($A509="","",IF(OR($T509="",$U509=""),"Incomplete",IF(OR($T509="No",$U509="Not enrolled"),"Review","OK")))</f>
        <v/>
      </c>
    </row>
    <row r="510">
      <c r="M510" s="16" t="n"/>
      <c r="N510" s="17" t="n"/>
      <c r="Q510" s="16" t="n"/>
      <c r="Z510" s="16" t="n"/>
      <c r="AB510" s="18">
        <f>IF($M510="","",ROUND(YEARFRAC($M510,TODAY()),1))</f>
        <v/>
      </c>
      <c r="AC510" s="19">
        <f>IF($Q510="","",IF($Q510&lt;TODAY(),"Expired",IF($Q510-TODAY()&lt;=90,"Expires within 90 days","In warranty")))</f>
        <v/>
      </c>
      <c r="AD510" s="20">
        <f>IF(OR($M510="",$C510=""),"",IFERROR(EDATE($M510,VALUE(INDEX(Lists!$B$2:$B$11,MATCH($C510,Lists!$A$2:$A$11,0)))),""))</f>
        <v/>
      </c>
      <c r="AE510" s="19">
        <f>IF($AD510="","",IF($AD510&lt;TODAY(),"Overdue",IF($AD510-TODAY()&lt;=90,"Due within 90 days","OK")))</f>
        <v/>
      </c>
      <c r="AF510" s="19">
        <f>IF($A510="","",IF(OR($T510="",$U510=""),"Incomplete",IF(OR($T510="No",$U510="Not enrolled"),"Review","OK")))</f>
        <v/>
      </c>
    </row>
    <row r="511">
      <c r="M511" s="16" t="n"/>
      <c r="N511" s="17" t="n"/>
      <c r="Q511" s="16" t="n"/>
      <c r="Z511" s="16" t="n"/>
      <c r="AB511" s="18">
        <f>IF($M511="","",ROUND(YEARFRAC($M511,TODAY()),1))</f>
        <v/>
      </c>
      <c r="AC511" s="19">
        <f>IF($Q511="","",IF($Q511&lt;TODAY(),"Expired",IF($Q511-TODAY()&lt;=90,"Expires within 90 days","In warranty")))</f>
        <v/>
      </c>
      <c r="AD511" s="20">
        <f>IF(OR($M511="",$C511=""),"",IFERROR(EDATE($M511,VALUE(INDEX(Lists!$B$2:$B$11,MATCH($C511,Lists!$A$2:$A$11,0)))),""))</f>
        <v/>
      </c>
      <c r="AE511" s="19">
        <f>IF($AD511="","",IF($AD511&lt;TODAY(),"Overdue",IF($AD511-TODAY()&lt;=90,"Due within 90 days","OK")))</f>
        <v/>
      </c>
      <c r="AF511" s="19">
        <f>IF($A511="","",IF(OR($T511="",$U511=""),"Incomplete",IF(OR($T511="No",$U511="Not enrolled"),"Review","OK")))</f>
        <v/>
      </c>
    </row>
    <row r="512">
      <c r="M512" s="16" t="n"/>
      <c r="N512" s="17" t="n"/>
      <c r="Q512" s="16" t="n"/>
      <c r="Z512" s="16" t="n"/>
      <c r="AB512" s="18">
        <f>IF($M512="","",ROUND(YEARFRAC($M512,TODAY()),1))</f>
        <v/>
      </c>
      <c r="AC512" s="19">
        <f>IF($Q512="","",IF($Q512&lt;TODAY(),"Expired",IF($Q512-TODAY()&lt;=90,"Expires within 90 days","In warranty")))</f>
        <v/>
      </c>
      <c r="AD512" s="20">
        <f>IF(OR($M512="",$C512=""),"",IFERROR(EDATE($M512,VALUE(INDEX(Lists!$B$2:$B$11,MATCH($C512,Lists!$A$2:$A$11,0)))),""))</f>
        <v/>
      </c>
      <c r="AE512" s="19">
        <f>IF($AD512="","",IF($AD512&lt;TODAY(),"Overdue",IF($AD512-TODAY()&lt;=90,"Due within 90 days","OK")))</f>
        <v/>
      </c>
      <c r="AF512" s="19">
        <f>IF($A512="","",IF(OR($T512="",$U512=""),"Incomplete",IF(OR($T512="No",$U512="Not enrolled"),"Review","OK")))</f>
        <v/>
      </c>
    </row>
    <row r="513">
      <c r="M513" s="16" t="n"/>
      <c r="N513" s="17" t="n"/>
      <c r="Q513" s="16" t="n"/>
      <c r="Z513" s="16" t="n"/>
      <c r="AB513" s="18">
        <f>IF($M513="","",ROUND(YEARFRAC($M513,TODAY()),1))</f>
        <v/>
      </c>
      <c r="AC513" s="19">
        <f>IF($Q513="","",IF($Q513&lt;TODAY(),"Expired",IF($Q513-TODAY()&lt;=90,"Expires within 90 days","In warranty")))</f>
        <v/>
      </c>
      <c r="AD513" s="20">
        <f>IF(OR($M513="",$C513=""),"",IFERROR(EDATE($M513,VALUE(INDEX(Lists!$B$2:$B$11,MATCH($C513,Lists!$A$2:$A$11,0)))),""))</f>
        <v/>
      </c>
      <c r="AE513" s="19">
        <f>IF($AD513="","",IF($AD513&lt;TODAY(),"Overdue",IF($AD513-TODAY()&lt;=90,"Due within 90 days","OK")))</f>
        <v/>
      </c>
      <c r="AF513" s="19">
        <f>IF($A513="","",IF(OR($T513="",$U513=""),"Incomplete",IF(OR($T513="No",$U513="Not enrolled"),"Review","OK")))</f>
        <v/>
      </c>
    </row>
    <row r="514">
      <c r="M514" s="16" t="n"/>
      <c r="N514" s="17" t="n"/>
      <c r="Q514" s="16" t="n"/>
      <c r="Z514" s="16" t="n"/>
      <c r="AB514" s="18">
        <f>IF($M514="","",ROUND(YEARFRAC($M514,TODAY()),1))</f>
        <v/>
      </c>
      <c r="AC514" s="19">
        <f>IF($Q514="","",IF($Q514&lt;TODAY(),"Expired",IF($Q514-TODAY()&lt;=90,"Expires within 90 days","In warranty")))</f>
        <v/>
      </c>
      <c r="AD514" s="20">
        <f>IF(OR($M514="",$C514=""),"",IFERROR(EDATE($M514,VALUE(INDEX(Lists!$B$2:$B$11,MATCH($C514,Lists!$A$2:$A$11,0)))),""))</f>
        <v/>
      </c>
      <c r="AE514" s="19">
        <f>IF($AD514="","",IF($AD514&lt;TODAY(),"Overdue",IF($AD514-TODAY()&lt;=90,"Due within 90 days","OK")))</f>
        <v/>
      </c>
      <c r="AF514" s="19">
        <f>IF($A514="","",IF(OR($T514="",$U514=""),"Incomplete",IF(OR($T514="No",$U514="Not enrolled"),"Review","OK")))</f>
        <v/>
      </c>
    </row>
    <row r="515">
      <c r="M515" s="16" t="n"/>
      <c r="N515" s="17" t="n"/>
      <c r="Q515" s="16" t="n"/>
      <c r="Z515" s="16" t="n"/>
      <c r="AB515" s="18">
        <f>IF($M515="","",ROUND(YEARFRAC($M515,TODAY()),1))</f>
        <v/>
      </c>
      <c r="AC515" s="19">
        <f>IF($Q515="","",IF($Q515&lt;TODAY(),"Expired",IF($Q515-TODAY()&lt;=90,"Expires within 90 days","In warranty")))</f>
        <v/>
      </c>
      <c r="AD515" s="20">
        <f>IF(OR($M515="",$C515=""),"",IFERROR(EDATE($M515,VALUE(INDEX(Lists!$B$2:$B$11,MATCH($C515,Lists!$A$2:$A$11,0)))),""))</f>
        <v/>
      </c>
      <c r="AE515" s="19">
        <f>IF($AD515="","",IF($AD515&lt;TODAY(),"Overdue",IF($AD515-TODAY()&lt;=90,"Due within 90 days","OK")))</f>
        <v/>
      </c>
      <c r="AF515" s="19">
        <f>IF($A515="","",IF(OR($T515="",$U515=""),"Incomplete",IF(OR($T515="No",$U515="Not enrolled"),"Review","OK")))</f>
        <v/>
      </c>
    </row>
    <row r="516">
      <c r="M516" s="16" t="n"/>
      <c r="N516" s="17" t="n"/>
      <c r="Q516" s="16" t="n"/>
      <c r="Z516" s="16" t="n"/>
      <c r="AB516" s="18">
        <f>IF($M516="","",ROUND(YEARFRAC($M516,TODAY()),1))</f>
        <v/>
      </c>
      <c r="AC516" s="19">
        <f>IF($Q516="","",IF($Q516&lt;TODAY(),"Expired",IF($Q516-TODAY()&lt;=90,"Expires within 90 days","In warranty")))</f>
        <v/>
      </c>
      <c r="AD516" s="20">
        <f>IF(OR($M516="",$C516=""),"",IFERROR(EDATE($M516,VALUE(INDEX(Lists!$B$2:$B$11,MATCH($C516,Lists!$A$2:$A$11,0)))),""))</f>
        <v/>
      </c>
      <c r="AE516" s="19">
        <f>IF($AD516="","",IF($AD516&lt;TODAY(),"Overdue",IF($AD516-TODAY()&lt;=90,"Due within 90 days","OK")))</f>
        <v/>
      </c>
      <c r="AF516" s="19">
        <f>IF($A516="","",IF(OR($T516="",$U516=""),"Incomplete",IF(OR($T516="No",$U516="Not enrolled"),"Review","OK")))</f>
        <v/>
      </c>
    </row>
    <row r="517">
      <c r="M517" s="16" t="n"/>
      <c r="N517" s="17" t="n"/>
      <c r="Q517" s="16" t="n"/>
      <c r="Z517" s="16" t="n"/>
      <c r="AB517" s="18">
        <f>IF($M517="","",ROUND(YEARFRAC($M517,TODAY()),1))</f>
        <v/>
      </c>
      <c r="AC517" s="19">
        <f>IF($Q517="","",IF($Q517&lt;TODAY(),"Expired",IF($Q517-TODAY()&lt;=90,"Expires within 90 days","In warranty")))</f>
        <v/>
      </c>
      <c r="AD517" s="20">
        <f>IF(OR($M517="",$C517=""),"",IFERROR(EDATE($M517,VALUE(INDEX(Lists!$B$2:$B$11,MATCH($C517,Lists!$A$2:$A$11,0)))),""))</f>
        <v/>
      </c>
      <c r="AE517" s="19">
        <f>IF($AD517="","",IF($AD517&lt;TODAY(),"Overdue",IF($AD517-TODAY()&lt;=90,"Due within 90 days","OK")))</f>
        <v/>
      </c>
      <c r="AF517" s="19">
        <f>IF($A517="","",IF(OR($T517="",$U517=""),"Incomplete",IF(OR($T517="No",$U517="Not enrolled"),"Review","OK")))</f>
        <v/>
      </c>
    </row>
    <row r="518">
      <c r="M518" s="16" t="n"/>
      <c r="N518" s="17" t="n"/>
      <c r="Q518" s="16" t="n"/>
      <c r="Z518" s="16" t="n"/>
      <c r="AB518" s="18">
        <f>IF($M518="","",ROUND(YEARFRAC($M518,TODAY()),1))</f>
        <v/>
      </c>
      <c r="AC518" s="19">
        <f>IF($Q518="","",IF($Q518&lt;TODAY(),"Expired",IF($Q518-TODAY()&lt;=90,"Expires within 90 days","In warranty")))</f>
        <v/>
      </c>
      <c r="AD518" s="20">
        <f>IF(OR($M518="",$C518=""),"",IFERROR(EDATE($M518,VALUE(INDEX(Lists!$B$2:$B$11,MATCH($C518,Lists!$A$2:$A$11,0)))),""))</f>
        <v/>
      </c>
      <c r="AE518" s="19">
        <f>IF($AD518="","",IF($AD518&lt;TODAY(),"Overdue",IF($AD518-TODAY()&lt;=90,"Due within 90 days","OK")))</f>
        <v/>
      </c>
      <c r="AF518" s="19">
        <f>IF($A518="","",IF(OR($T518="",$U518=""),"Incomplete",IF(OR($T518="No",$U518="Not enrolled"),"Review","OK")))</f>
        <v/>
      </c>
    </row>
    <row r="519">
      <c r="M519" s="16" t="n"/>
      <c r="N519" s="17" t="n"/>
      <c r="Q519" s="16" t="n"/>
      <c r="Z519" s="16" t="n"/>
      <c r="AB519" s="18">
        <f>IF($M519="","",ROUND(YEARFRAC($M519,TODAY()),1))</f>
        <v/>
      </c>
      <c r="AC519" s="19">
        <f>IF($Q519="","",IF($Q519&lt;TODAY(),"Expired",IF($Q519-TODAY()&lt;=90,"Expires within 90 days","In warranty")))</f>
        <v/>
      </c>
      <c r="AD519" s="20">
        <f>IF(OR($M519="",$C519=""),"",IFERROR(EDATE($M519,VALUE(INDEX(Lists!$B$2:$B$11,MATCH($C519,Lists!$A$2:$A$11,0)))),""))</f>
        <v/>
      </c>
      <c r="AE519" s="19">
        <f>IF($AD519="","",IF($AD519&lt;TODAY(),"Overdue",IF($AD519-TODAY()&lt;=90,"Due within 90 days","OK")))</f>
        <v/>
      </c>
      <c r="AF519" s="19">
        <f>IF($A519="","",IF(OR($T519="",$U519=""),"Incomplete",IF(OR($T519="No",$U519="Not enrolled"),"Review","OK")))</f>
        <v/>
      </c>
    </row>
    <row r="520">
      <c r="M520" s="16" t="n"/>
      <c r="N520" s="17" t="n"/>
      <c r="Q520" s="16" t="n"/>
      <c r="Z520" s="16" t="n"/>
      <c r="AB520" s="18">
        <f>IF($M520="","",ROUND(YEARFRAC($M520,TODAY()),1))</f>
        <v/>
      </c>
      <c r="AC520" s="19">
        <f>IF($Q520="","",IF($Q520&lt;TODAY(),"Expired",IF($Q520-TODAY()&lt;=90,"Expires within 90 days","In warranty")))</f>
        <v/>
      </c>
      <c r="AD520" s="20">
        <f>IF(OR($M520="",$C520=""),"",IFERROR(EDATE($M520,VALUE(INDEX(Lists!$B$2:$B$11,MATCH($C520,Lists!$A$2:$A$11,0)))),""))</f>
        <v/>
      </c>
      <c r="AE520" s="19">
        <f>IF($AD520="","",IF($AD520&lt;TODAY(),"Overdue",IF($AD520-TODAY()&lt;=90,"Due within 90 days","OK")))</f>
        <v/>
      </c>
      <c r="AF520" s="19">
        <f>IF($A520="","",IF(OR($T520="",$U520=""),"Incomplete",IF(OR($T520="No",$U520="Not enrolled"),"Review","OK")))</f>
        <v/>
      </c>
    </row>
    <row r="521">
      <c r="M521" s="16" t="n"/>
      <c r="N521" s="17" t="n"/>
      <c r="Q521" s="16" t="n"/>
      <c r="Z521" s="16" t="n"/>
      <c r="AB521" s="18">
        <f>IF($M521="","",ROUND(YEARFRAC($M521,TODAY()),1))</f>
        <v/>
      </c>
      <c r="AC521" s="19">
        <f>IF($Q521="","",IF($Q521&lt;TODAY(),"Expired",IF($Q521-TODAY()&lt;=90,"Expires within 90 days","In warranty")))</f>
        <v/>
      </c>
      <c r="AD521" s="20">
        <f>IF(OR($M521="",$C521=""),"",IFERROR(EDATE($M521,VALUE(INDEX(Lists!$B$2:$B$11,MATCH($C521,Lists!$A$2:$A$11,0)))),""))</f>
        <v/>
      </c>
      <c r="AE521" s="19">
        <f>IF($AD521="","",IF($AD521&lt;TODAY(),"Overdue",IF($AD521-TODAY()&lt;=90,"Due within 90 days","OK")))</f>
        <v/>
      </c>
      <c r="AF521" s="19">
        <f>IF($A521="","",IF(OR($T521="",$U521=""),"Incomplete",IF(OR($T521="No",$U521="Not enrolled"),"Review","OK")))</f>
        <v/>
      </c>
    </row>
    <row r="522">
      <c r="M522" s="16" t="n"/>
      <c r="N522" s="17" t="n"/>
      <c r="Q522" s="16" t="n"/>
      <c r="Z522" s="16" t="n"/>
      <c r="AB522" s="18">
        <f>IF($M522="","",ROUND(YEARFRAC($M522,TODAY()),1))</f>
        <v/>
      </c>
      <c r="AC522" s="19">
        <f>IF($Q522="","",IF($Q522&lt;TODAY(),"Expired",IF($Q522-TODAY()&lt;=90,"Expires within 90 days","In warranty")))</f>
        <v/>
      </c>
      <c r="AD522" s="20">
        <f>IF(OR($M522="",$C522=""),"",IFERROR(EDATE($M522,VALUE(INDEX(Lists!$B$2:$B$11,MATCH($C522,Lists!$A$2:$A$11,0)))),""))</f>
        <v/>
      </c>
      <c r="AE522" s="19">
        <f>IF($AD522="","",IF($AD522&lt;TODAY(),"Overdue",IF($AD522-TODAY()&lt;=90,"Due within 90 days","OK")))</f>
        <v/>
      </c>
      <c r="AF522" s="19">
        <f>IF($A522="","",IF(OR($T522="",$U522=""),"Incomplete",IF(OR($T522="No",$U522="Not enrolled"),"Review","OK")))</f>
        <v/>
      </c>
    </row>
    <row r="523">
      <c r="M523" s="16" t="n"/>
      <c r="N523" s="17" t="n"/>
      <c r="Q523" s="16" t="n"/>
      <c r="Z523" s="16" t="n"/>
      <c r="AB523" s="18">
        <f>IF($M523="","",ROUND(YEARFRAC($M523,TODAY()),1))</f>
        <v/>
      </c>
      <c r="AC523" s="19">
        <f>IF($Q523="","",IF($Q523&lt;TODAY(),"Expired",IF($Q523-TODAY()&lt;=90,"Expires within 90 days","In warranty")))</f>
        <v/>
      </c>
      <c r="AD523" s="20">
        <f>IF(OR($M523="",$C523=""),"",IFERROR(EDATE($M523,VALUE(INDEX(Lists!$B$2:$B$11,MATCH($C523,Lists!$A$2:$A$11,0)))),""))</f>
        <v/>
      </c>
      <c r="AE523" s="19">
        <f>IF($AD523="","",IF($AD523&lt;TODAY(),"Overdue",IF($AD523-TODAY()&lt;=90,"Due within 90 days","OK")))</f>
        <v/>
      </c>
      <c r="AF523" s="19">
        <f>IF($A523="","",IF(OR($T523="",$U523=""),"Incomplete",IF(OR($T523="No",$U523="Not enrolled"),"Review","OK")))</f>
        <v/>
      </c>
    </row>
    <row r="524">
      <c r="M524" s="16" t="n"/>
      <c r="N524" s="17" t="n"/>
      <c r="Q524" s="16" t="n"/>
      <c r="Z524" s="16" t="n"/>
      <c r="AB524" s="18">
        <f>IF($M524="","",ROUND(YEARFRAC($M524,TODAY()),1))</f>
        <v/>
      </c>
      <c r="AC524" s="19">
        <f>IF($Q524="","",IF($Q524&lt;TODAY(),"Expired",IF($Q524-TODAY()&lt;=90,"Expires within 90 days","In warranty")))</f>
        <v/>
      </c>
      <c r="AD524" s="20">
        <f>IF(OR($M524="",$C524=""),"",IFERROR(EDATE($M524,VALUE(INDEX(Lists!$B$2:$B$11,MATCH($C524,Lists!$A$2:$A$11,0)))),""))</f>
        <v/>
      </c>
      <c r="AE524" s="19">
        <f>IF($AD524="","",IF($AD524&lt;TODAY(),"Overdue",IF($AD524-TODAY()&lt;=90,"Due within 90 days","OK")))</f>
        <v/>
      </c>
      <c r="AF524" s="19">
        <f>IF($A524="","",IF(OR($T524="",$U524=""),"Incomplete",IF(OR($T524="No",$U524="Not enrolled"),"Review","OK")))</f>
        <v/>
      </c>
    </row>
    <row r="525">
      <c r="M525" s="16" t="n"/>
      <c r="N525" s="17" t="n"/>
      <c r="Q525" s="16" t="n"/>
      <c r="Z525" s="16" t="n"/>
      <c r="AB525" s="18">
        <f>IF($M525="","",ROUND(YEARFRAC($M525,TODAY()),1))</f>
        <v/>
      </c>
      <c r="AC525" s="19">
        <f>IF($Q525="","",IF($Q525&lt;TODAY(),"Expired",IF($Q525-TODAY()&lt;=90,"Expires within 90 days","In warranty")))</f>
        <v/>
      </c>
      <c r="AD525" s="20">
        <f>IF(OR($M525="",$C525=""),"",IFERROR(EDATE($M525,VALUE(INDEX(Lists!$B$2:$B$11,MATCH($C525,Lists!$A$2:$A$11,0)))),""))</f>
        <v/>
      </c>
      <c r="AE525" s="19">
        <f>IF($AD525="","",IF($AD525&lt;TODAY(),"Overdue",IF($AD525-TODAY()&lt;=90,"Due within 90 days","OK")))</f>
        <v/>
      </c>
      <c r="AF525" s="19">
        <f>IF($A525="","",IF(OR($T525="",$U525=""),"Incomplete",IF(OR($T525="No",$U525="Not enrolled"),"Review","OK")))</f>
        <v/>
      </c>
    </row>
    <row r="526">
      <c r="M526" s="16" t="n"/>
      <c r="N526" s="17" t="n"/>
      <c r="Q526" s="16" t="n"/>
      <c r="Z526" s="16" t="n"/>
      <c r="AB526" s="18">
        <f>IF($M526="","",ROUND(YEARFRAC($M526,TODAY()),1))</f>
        <v/>
      </c>
      <c r="AC526" s="19">
        <f>IF($Q526="","",IF($Q526&lt;TODAY(),"Expired",IF($Q526-TODAY()&lt;=90,"Expires within 90 days","In warranty")))</f>
        <v/>
      </c>
      <c r="AD526" s="20">
        <f>IF(OR($M526="",$C526=""),"",IFERROR(EDATE($M526,VALUE(INDEX(Lists!$B$2:$B$11,MATCH($C526,Lists!$A$2:$A$11,0)))),""))</f>
        <v/>
      </c>
      <c r="AE526" s="19">
        <f>IF($AD526="","",IF($AD526&lt;TODAY(),"Overdue",IF($AD526-TODAY()&lt;=90,"Due within 90 days","OK")))</f>
        <v/>
      </c>
      <c r="AF526" s="19">
        <f>IF($A526="","",IF(OR($T526="",$U526=""),"Incomplete",IF(OR($T526="No",$U526="Not enrolled"),"Review","OK")))</f>
        <v/>
      </c>
    </row>
    <row r="527">
      <c r="M527" s="16" t="n"/>
      <c r="N527" s="17" t="n"/>
      <c r="Q527" s="16" t="n"/>
      <c r="Z527" s="16" t="n"/>
      <c r="AB527" s="18">
        <f>IF($M527="","",ROUND(YEARFRAC($M527,TODAY()),1))</f>
        <v/>
      </c>
      <c r="AC527" s="19">
        <f>IF($Q527="","",IF($Q527&lt;TODAY(),"Expired",IF($Q527-TODAY()&lt;=90,"Expires within 90 days","In warranty")))</f>
        <v/>
      </c>
      <c r="AD527" s="20">
        <f>IF(OR($M527="",$C527=""),"",IFERROR(EDATE($M527,VALUE(INDEX(Lists!$B$2:$B$11,MATCH($C527,Lists!$A$2:$A$11,0)))),""))</f>
        <v/>
      </c>
      <c r="AE527" s="19">
        <f>IF($AD527="","",IF($AD527&lt;TODAY(),"Overdue",IF($AD527-TODAY()&lt;=90,"Due within 90 days","OK")))</f>
        <v/>
      </c>
      <c r="AF527" s="19">
        <f>IF($A527="","",IF(OR($T527="",$U527=""),"Incomplete",IF(OR($T527="No",$U527="Not enrolled"),"Review","OK")))</f>
        <v/>
      </c>
    </row>
    <row r="528">
      <c r="M528" s="16" t="n"/>
      <c r="N528" s="17" t="n"/>
      <c r="Q528" s="16" t="n"/>
      <c r="Z528" s="16" t="n"/>
      <c r="AB528" s="18">
        <f>IF($M528="","",ROUND(YEARFRAC($M528,TODAY()),1))</f>
        <v/>
      </c>
      <c r="AC528" s="19">
        <f>IF($Q528="","",IF($Q528&lt;TODAY(),"Expired",IF($Q528-TODAY()&lt;=90,"Expires within 90 days","In warranty")))</f>
        <v/>
      </c>
      <c r="AD528" s="20">
        <f>IF(OR($M528="",$C528=""),"",IFERROR(EDATE($M528,VALUE(INDEX(Lists!$B$2:$B$11,MATCH($C528,Lists!$A$2:$A$11,0)))),""))</f>
        <v/>
      </c>
      <c r="AE528" s="19">
        <f>IF($AD528="","",IF($AD528&lt;TODAY(),"Overdue",IF($AD528-TODAY()&lt;=90,"Due within 90 days","OK")))</f>
        <v/>
      </c>
      <c r="AF528" s="19">
        <f>IF($A528="","",IF(OR($T528="",$U528=""),"Incomplete",IF(OR($T528="No",$U528="Not enrolled"),"Review","OK")))</f>
        <v/>
      </c>
    </row>
    <row r="529">
      <c r="M529" s="16" t="n"/>
      <c r="N529" s="17" t="n"/>
      <c r="Q529" s="16" t="n"/>
      <c r="Z529" s="16" t="n"/>
      <c r="AB529" s="18">
        <f>IF($M529="","",ROUND(YEARFRAC($M529,TODAY()),1))</f>
        <v/>
      </c>
      <c r="AC529" s="19">
        <f>IF($Q529="","",IF($Q529&lt;TODAY(),"Expired",IF($Q529-TODAY()&lt;=90,"Expires within 90 days","In warranty")))</f>
        <v/>
      </c>
      <c r="AD529" s="20">
        <f>IF(OR($M529="",$C529=""),"",IFERROR(EDATE($M529,VALUE(INDEX(Lists!$B$2:$B$11,MATCH($C529,Lists!$A$2:$A$11,0)))),""))</f>
        <v/>
      </c>
      <c r="AE529" s="19">
        <f>IF($AD529="","",IF($AD529&lt;TODAY(),"Overdue",IF($AD529-TODAY()&lt;=90,"Due within 90 days","OK")))</f>
        <v/>
      </c>
      <c r="AF529" s="19">
        <f>IF($A529="","",IF(OR($T529="",$U529=""),"Incomplete",IF(OR($T529="No",$U529="Not enrolled"),"Review","OK")))</f>
        <v/>
      </c>
    </row>
    <row r="530">
      <c r="M530" s="16" t="n"/>
      <c r="N530" s="17" t="n"/>
      <c r="Q530" s="16" t="n"/>
      <c r="Z530" s="16" t="n"/>
      <c r="AB530" s="18">
        <f>IF($M530="","",ROUND(YEARFRAC($M530,TODAY()),1))</f>
        <v/>
      </c>
      <c r="AC530" s="19">
        <f>IF($Q530="","",IF($Q530&lt;TODAY(),"Expired",IF($Q530-TODAY()&lt;=90,"Expires within 90 days","In warranty")))</f>
        <v/>
      </c>
      <c r="AD530" s="20">
        <f>IF(OR($M530="",$C530=""),"",IFERROR(EDATE($M530,VALUE(INDEX(Lists!$B$2:$B$11,MATCH($C530,Lists!$A$2:$A$11,0)))),""))</f>
        <v/>
      </c>
      <c r="AE530" s="19">
        <f>IF($AD530="","",IF($AD530&lt;TODAY(),"Overdue",IF($AD530-TODAY()&lt;=90,"Due within 90 days","OK")))</f>
        <v/>
      </c>
      <c r="AF530" s="19">
        <f>IF($A530="","",IF(OR($T530="",$U530=""),"Incomplete",IF(OR($T530="No",$U530="Not enrolled"),"Review","OK")))</f>
        <v/>
      </c>
    </row>
    <row r="531">
      <c r="M531" s="16" t="n"/>
      <c r="N531" s="17" t="n"/>
      <c r="Q531" s="16" t="n"/>
      <c r="Z531" s="16" t="n"/>
      <c r="AB531" s="18">
        <f>IF($M531="","",ROUND(YEARFRAC($M531,TODAY()),1))</f>
        <v/>
      </c>
      <c r="AC531" s="19">
        <f>IF($Q531="","",IF($Q531&lt;TODAY(),"Expired",IF($Q531-TODAY()&lt;=90,"Expires within 90 days","In warranty")))</f>
        <v/>
      </c>
      <c r="AD531" s="20">
        <f>IF(OR($M531="",$C531=""),"",IFERROR(EDATE($M531,VALUE(INDEX(Lists!$B$2:$B$11,MATCH($C531,Lists!$A$2:$A$11,0)))),""))</f>
        <v/>
      </c>
      <c r="AE531" s="19">
        <f>IF($AD531="","",IF($AD531&lt;TODAY(),"Overdue",IF($AD531-TODAY()&lt;=90,"Due within 90 days","OK")))</f>
        <v/>
      </c>
      <c r="AF531" s="19">
        <f>IF($A531="","",IF(OR($T531="",$U531=""),"Incomplete",IF(OR($T531="No",$U531="Not enrolled"),"Review","OK")))</f>
        <v/>
      </c>
    </row>
    <row r="532">
      <c r="M532" s="16" t="n"/>
      <c r="N532" s="17" t="n"/>
      <c r="Q532" s="16" t="n"/>
      <c r="Z532" s="16" t="n"/>
      <c r="AB532" s="18">
        <f>IF($M532="","",ROUND(YEARFRAC($M532,TODAY()),1))</f>
        <v/>
      </c>
      <c r="AC532" s="19">
        <f>IF($Q532="","",IF($Q532&lt;TODAY(),"Expired",IF($Q532-TODAY()&lt;=90,"Expires within 90 days","In warranty")))</f>
        <v/>
      </c>
      <c r="AD532" s="20">
        <f>IF(OR($M532="",$C532=""),"",IFERROR(EDATE($M532,VALUE(INDEX(Lists!$B$2:$B$11,MATCH($C532,Lists!$A$2:$A$11,0)))),""))</f>
        <v/>
      </c>
      <c r="AE532" s="19">
        <f>IF($AD532="","",IF($AD532&lt;TODAY(),"Overdue",IF($AD532-TODAY()&lt;=90,"Due within 90 days","OK")))</f>
        <v/>
      </c>
      <c r="AF532" s="19">
        <f>IF($A532="","",IF(OR($T532="",$U532=""),"Incomplete",IF(OR($T532="No",$U532="Not enrolled"),"Review","OK")))</f>
        <v/>
      </c>
    </row>
    <row r="533">
      <c r="M533" s="16" t="n"/>
      <c r="N533" s="17" t="n"/>
      <c r="Q533" s="16" t="n"/>
      <c r="Z533" s="16" t="n"/>
      <c r="AB533" s="18">
        <f>IF($M533="","",ROUND(YEARFRAC($M533,TODAY()),1))</f>
        <v/>
      </c>
      <c r="AC533" s="19">
        <f>IF($Q533="","",IF($Q533&lt;TODAY(),"Expired",IF($Q533-TODAY()&lt;=90,"Expires within 90 days","In warranty")))</f>
        <v/>
      </c>
      <c r="AD533" s="20">
        <f>IF(OR($M533="",$C533=""),"",IFERROR(EDATE($M533,VALUE(INDEX(Lists!$B$2:$B$11,MATCH($C533,Lists!$A$2:$A$11,0)))),""))</f>
        <v/>
      </c>
      <c r="AE533" s="19">
        <f>IF($AD533="","",IF($AD533&lt;TODAY(),"Overdue",IF($AD533-TODAY()&lt;=90,"Due within 90 days","OK")))</f>
        <v/>
      </c>
      <c r="AF533" s="19">
        <f>IF($A533="","",IF(OR($T533="",$U533=""),"Incomplete",IF(OR($T533="No",$U533="Not enrolled"),"Review","OK")))</f>
        <v/>
      </c>
    </row>
    <row r="534">
      <c r="M534" s="16" t="n"/>
      <c r="N534" s="17" t="n"/>
      <c r="Q534" s="16" t="n"/>
      <c r="Z534" s="16" t="n"/>
      <c r="AB534" s="18">
        <f>IF($M534="","",ROUND(YEARFRAC($M534,TODAY()),1))</f>
        <v/>
      </c>
      <c r="AC534" s="19">
        <f>IF($Q534="","",IF($Q534&lt;TODAY(),"Expired",IF($Q534-TODAY()&lt;=90,"Expires within 90 days","In warranty")))</f>
        <v/>
      </c>
      <c r="AD534" s="20">
        <f>IF(OR($M534="",$C534=""),"",IFERROR(EDATE($M534,VALUE(INDEX(Lists!$B$2:$B$11,MATCH($C534,Lists!$A$2:$A$11,0)))),""))</f>
        <v/>
      </c>
      <c r="AE534" s="19">
        <f>IF($AD534="","",IF($AD534&lt;TODAY(),"Overdue",IF($AD534-TODAY()&lt;=90,"Due within 90 days","OK")))</f>
        <v/>
      </c>
      <c r="AF534" s="19">
        <f>IF($A534="","",IF(OR($T534="",$U534=""),"Incomplete",IF(OR($T534="No",$U534="Not enrolled"),"Review","OK")))</f>
        <v/>
      </c>
    </row>
    <row r="535">
      <c r="M535" s="16" t="n"/>
      <c r="N535" s="17" t="n"/>
      <c r="Q535" s="16" t="n"/>
      <c r="Z535" s="16" t="n"/>
      <c r="AB535" s="18">
        <f>IF($M535="","",ROUND(YEARFRAC($M535,TODAY()),1))</f>
        <v/>
      </c>
      <c r="AC535" s="19">
        <f>IF($Q535="","",IF($Q535&lt;TODAY(),"Expired",IF($Q535-TODAY()&lt;=90,"Expires within 90 days","In warranty")))</f>
        <v/>
      </c>
      <c r="AD535" s="20">
        <f>IF(OR($M535="",$C535=""),"",IFERROR(EDATE($M535,VALUE(INDEX(Lists!$B$2:$B$11,MATCH($C535,Lists!$A$2:$A$11,0)))),""))</f>
        <v/>
      </c>
      <c r="AE535" s="19">
        <f>IF($AD535="","",IF($AD535&lt;TODAY(),"Overdue",IF($AD535-TODAY()&lt;=90,"Due within 90 days","OK")))</f>
        <v/>
      </c>
      <c r="AF535" s="19">
        <f>IF($A535="","",IF(OR($T535="",$U535=""),"Incomplete",IF(OR($T535="No",$U535="Not enrolled"),"Review","OK")))</f>
        <v/>
      </c>
    </row>
    <row r="536">
      <c r="M536" s="16" t="n"/>
      <c r="N536" s="17" t="n"/>
      <c r="Q536" s="16" t="n"/>
      <c r="Z536" s="16" t="n"/>
      <c r="AB536" s="18">
        <f>IF($M536="","",ROUND(YEARFRAC($M536,TODAY()),1))</f>
        <v/>
      </c>
      <c r="AC536" s="19">
        <f>IF($Q536="","",IF($Q536&lt;TODAY(),"Expired",IF($Q536-TODAY()&lt;=90,"Expires within 90 days","In warranty")))</f>
        <v/>
      </c>
      <c r="AD536" s="20">
        <f>IF(OR($M536="",$C536=""),"",IFERROR(EDATE($M536,VALUE(INDEX(Lists!$B$2:$B$11,MATCH($C536,Lists!$A$2:$A$11,0)))),""))</f>
        <v/>
      </c>
      <c r="AE536" s="19">
        <f>IF($AD536="","",IF($AD536&lt;TODAY(),"Overdue",IF($AD536-TODAY()&lt;=90,"Due within 90 days","OK")))</f>
        <v/>
      </c>
      <c r="AF536" s="19">
        <f>IF($A536="","",IF(OR($T536="",$U536=""),"Incomplete",IF(OR($T536="No",$U536="Not enrolled"),"Review","OK")))</f>
        <v/>
      </c>
    </row>
    <row r="537">
      <c r="M537" s="16" t="n"/>
      <c r="N537" s="17" t="n"/>
      <c r="Q537" s="16" t="n"/>
      <c r="Z537" s="16" t="n"/>
      <c r="AB537" s="18">
        <f>IF($M537="","",ROUND(YEARFRAC($M537,TODAY()),1))</f>
        <v/>
      </c>
      <c r="AC537" s="19">
        <f>IF($Q537="","",IF($Q537&lt;TODAY(),"Expired",IF($Q537-TODAY()&lt;=90,"Expires within 90 days","In warranty")))</f>
        <v/>
      </c>
      <c r="AD537" s="20">
        <f>IF(OR($M537="",$C537=""),"",IFERROR(EDATE($M537,VALUE(INDEX(Lists!$B$2:$B$11,MATCH($C537,Lists!$A$2:$A$11,0)))),""))</f>
        <v/>
      </c>
      <c r="AE537" s="19">
        <f>IF($AD537="","",IF($AD537&lt;TODAY(),"Overdue",IF($AD537-TODAY()&lt;=90,"Due within 90 days","OK")))</f>
        <v/>
      </c>
      <c r="AF537" s="19">
        <f>IF($A537="","",IF(OR($T537="",$U537=""),"Incomplete",IF(OR($T537="No",$U537="Not enrolled"),"Review","OK")))</f>
        <v/>
      </c>
    </row>
    <row r="538">
      <c r="M538" s="16" t="n"/>
      <c r="N538" s="17" t="n"/>
      <c r="Q538" s="16" t="n"/>
      <c r="Z538" s="16" t="n"/>
      <c r="AB538" s="18">
        <f>IF($M538="","",ROUND(YEARFRAC($M538,TODAY()),1))</f>
        <v/>
      </c>
      <c r="AC538" s="19">
        <f>IF($Q538="","",IF($Q538&lt;TODAY(),"Expired",IF($Q538-TODAY()&lt;=90,"Expires within 90 days","In warranty")))</f>
        <v/>
      </c>
      <c r="AD538" s="20">
        <f>IF(OR($M538="",$C538=""),"",IFERROR(EDATE($M538,VALUE(INDEX(Lists!$B$2:$B$11,MATCH($C538,Lists!$A$2:$A$11,0)))),""))</f>
        <v/>
      </c>
      <c r="AE538" s="19">
        <f>IF($AD538="","",IF($AD538&lt;TODAY(),"Overdue",IF($AD538-TODAY()&lt;=90,"Due within 90 days","OK")))</f>
        <v/>
      </c>
      <c r="AF538" s="19">
        <f>IF($A538="","",IF(OR($T538="",$U538=""),"Incomplete",IF(OR($T538="No",$U538="Not enrolled"),"Review","OK")))</f>
        <v/>
      </c>
    </row>
    <row r="539">
      <c r="M539" s="16" t="n"/>
      <c r="N539" s="17" t="n"/>
      <c r="Q539" s="16" t="n"/>
      <c r="Z539" s="16" t="n"/>
      <c r="AB539" s="18">
        <f>IF($M539="","",ROUND(YEARFRAC($M539,TODAY()),1))</f>
        <v/>
      </c>
      <c r="AC539" s="19">
        <f>IF($Q539="","",IF($Q539&lt;TODAY(),"Expired",IF($Q539-TODAY()&lt;=90,"Expires within 90 days","In warranty")))</f>
        <v/>
      </c>
      <c r="AD539" s="20">
        <f>IF(OR($M539="",$C539=""),"",IFERROR(EDATE($M539,VALUE(INDEX(Lists!$B$2:$B$11,MATCH($C539,Lists!$A$2:$A$11,0)))),""))</f>
        <v/>
      </c>
      <c r="AE539" s="19">
        <f>IF($AD539="","",IF($AD539&lt;TODAY(),"Overdue",IF($AD539-TODAY()&lt;=90,"Due within 90 days","OK")))</f>
        <v/>
      </c>
      <c r="AF539" s="19">
        <f>IF($A539="","",IF(OR($T539="",$U539=""),"Incomplete",IF(OR($T539="No",$U539="Not enrolled"),"Review","OK")))</f>
        <v/>
      </c>
    </row>
    <row r="540">
      <c r="M540" s="16" t="n"/>
      <c r="N540" s="17" t="n"/>
      <c r="Q540" s="16" t="n"/>
      <c r="Z540" s="16" t="n"/>
      <c r="AB540" s="18">
        <f>IF($M540="","",ROUND(YEARFRAC($M540,TODAY()),1))</f>
        <v/>
      </c>
      <c r="AC540" s="19">
        <f>IF($Q540="","",IF($Q540&lt;TODAY(),"Expired",IF($Q540-TODAY()&lt;=90,"Expires within 90 days","In warranty")))</f>
        <v/>
      </c>
      <c r="AD540" s="20">
        <f>IF(OR($M540="",$C540=""),"",IFERROR(EDATE($M540,VALUE(INDEX(Lists!$B$2:$B$11,MATCH($C540,Lists!$A$2:$A$11,0)))),""))</f>
        <v/>
      </c>
      <c r="AE540" s="19">
        <f>IF($AD540="","",IF($AD540&lt;TODAY(),"Overdue",IF($AD540-TODAY()&lt;=90,"Due within 90 days","OK")))</f>
        <v/>
      </c>
      <c r="AF540" s="19">
        <f>IF($A540="","",IF(OR($T540="",$U540=""),"Incomplete",IF(OR($T540="No",$U540="Not enrolled"),"Review","OK")))</f>
        <v/>
      </c>
    </row>
    <row r="541">
      <c r="M541" s="16" t="n"/>
      <c r="N541" s="17" t="n"/>
      <c r="Q541" s="16" t="n"/>
      <c r="Z541" s="16" t="n"/>
      <c r="AB541" s="18">
        <f>IF($M541="","",ROUND(YEARFRAC($M541,TODAY()),1))</f>
        <v/>
      </c>
      <c r="AC541" s="19">
        <f>IF($Q541="","",IF($Q541&lt;TODAY(),"Expired",IF($Q541-TODAY()&lt;=90,"Expires within 90 days","In warranty")))</f>
        <v/>
      </c>
      <c r="AD541" s="20">
        <f>IF(OR($M541="",$C541=""),"",IFERROR(EDATE($M541,VALUE(INDEX(Lists!$B$2:$B$11,MATCH($C541,Lists!$A$2:$A$11,0)))),""))</f>
        <v/>
      </c>
      <c r="AE541" s="19">
        <f>IF($AD541="","",IF($AD541&lt;TODAY(),"Overdue",IF($AD541-TODAY()&lt;=90,"Due within 90 days","OK")))</f>
        <v/>
      </c>
      <c r="AF541" s="19">
        <f>IF($A541="","",IF(OR($T541="",$U541=""),"Incomplete",IF(OR($T541="No",$U541="Not enrolled"),"Review","OK")))</f>
        <v/>
      </c>
    </row>
    <row r="542">
      <c r="M542" s="16" t="n"/>
      <c r="N542" s="17" t="n"/>
      <c r="Q542" s="16" t="n"/>
      <c r="Z542" s="16" t="n"/>
      <c r="AB542" s="18">
        <f>IF($M542="","",ROUND(YEARFRAC($M542,TODAY()),1))</f>
        <v/>
      </c>
      <c r="AC542" s="19">
        <f>IF($Q542="","",IF($Q542&lt;TODAY(),"Expired",IF($Q542-TODAY()&lt;=90,"Expires within 90 days","In warranty")))</f>
        <v/>
      </c>
      <c r="AD542" s="20">
        <f>IF(OR($M542="",$C542=""),"",IFERROR(EDATE($M542,VALUE(INDEX(Lists!$B$2:$B$11,MATCH($C542,Lists!$A$2:$A$11,0)))),""))</f>
        <v/>
      </c>
      <c r="AE542" s="19">
        <f>IF($AD542="","",IF($AD542&lt;TODAY(),"Overdue",IF($AD542-TODAY()&lt;=90,"Due within 90 days","OK")))</f>
        <v/>
      </c>
      <c r="AF542" s="19">
        <f>IF($A542="","",IF(OR($T542="",$U542=""),"Incomplete",IF(OR($T542="No",$U542="Not enrolled"),"Review","OK")))</f>
        <v/>
      </c>
    </row>
    <row r="543">
      <c r="M543" s="16" t="n"/>
      <c r="N543" s="17" t="n"/>
      <c r="Q543" s="16" t="n"/>
      <c r="Z543" s="16" t="n"/>
      <c r="AB543" s="18">
        <f>IF($M543="","",ROUND(YEARFRAC($M543,TODAY()),1))</f>
        <v/>
      </c>
      <c r="AC543" s="19">
        <f>IF($Q543="","",IF($Q543&lt;TODAY(),"Expired",IF($Q543-TODAY()&lt;=90,"Expires within 90 days","In warranty")))</f>
        <v/>
      </c>
      <c r="AD543" s="20">
        <f>IF(OR($M543="",$C543=""),"",IFERROR(EDATE($M543,VALUE(INDEX(Lists!$B$2:$B$11,MATCH($C543,Lists!$A$2:$A$11,0)))),""))</f>
        <v/>
      </c>
      <c r="AE543" s="19">
        <f>IF($AD543="","",IF($AD543&lt;TODAY(),"Overdue",IF($AD543-TODAY()&lt;=90,"Due within 90 days","OK")))</f>
        <v/>
      </c>
      <c r="AF543" s="19">
        <f>IF($A543="","",IF(OR($T543="",$U543=""),"Incomplete",IF(OR($T543="No",$U543="Not enrolled"),"Review","OK")))</f>
        <v/>
      </c>
    </row>
    <row r="544">
      <c r="M544" s="16" t="n"/>
      <c r="N544" s="17" t="n"/>
      <c r="Q544" s="16" t="n"/>
      <c r="Z544" s="16" t="n"/>
      <c r="AB544" s="18">
        <f>IF($M544="","",ROUND(YEARFRAC($M544,TODAY()),1))</f>
        <v/>
      </c>
      <c r="AC544" s="19">
        <f>IF($Q544="","",IF($Q544&lt;TODAY(),"Expired",IF($Q544-TODAY()&lt;=90,"Expires within 90 days","In warranty")))</f>
        <v/>
      </c>
      <c r="AD544" s="20">
        <f>IF(OR($M544="",$C544=""),"",IFERROR(EDATE($M544,VALUE(INDEX(Lists!$B$2:$B$11,MATCH($C544,Lists!$A$2:$A$11,0)))),""))</f>
        <v/>
      </c>
      <c r="AE544" s="19">
        <f>IF($AD544="","",IF($AD544&lt;TODAY(),"Overdue",IF($AD544-TODAY()&lt;=90,"Due within 90 days","OK")))</f>
        <v/>
      </c>
      <c r="AF544" s="19">
        <f>IF($A544="","",IF(OR($T544="",$U544=""),"Incomplete",IF(OR($T544="No",$U544="Not enrolled"),"Review","OK")))</f>
        <v/>
      </c>
    </row>
    <row r="545">
      <c r="M545" s="16" t="n"/>
      <c r="N545" s="17" t="n"/>
      <c r="Q545" s="16" t="n"/>
      <c r="Z545" s="16" t="n"/>
      <c r="AB545" s="18">
        <f>IF($M545="","",ROUND(YEARFRAC($M545,TODAY()),1))</f>
        <v/>
      </c>
      <c r="AC545" s="19">
        <f>IF($Q545="","",IF($Q545&lt;TODAY(),"Expired",IF($Q545-TODAY()&lt;=90,"Expires within 90 days","In warranty")))</f>
        <v/>
      </c>
      <c r="AD545" s="20">
        <f>IF(OR($M545="",$C545=""),"",IFERROR(EDATE($M545,VALUE(INDEX(Lists!$B$2:$B$11,MATCH($C545,Lists!$A$2:$A$11,0)))),""))</f>
        <v/>
      </c>
      <c r="AE545" s="19">
        <f>IF($AD545="","",IF($AD545&lt;TODAY(),"Overdue",IF($AD545-TODAY()&lt;=90,"Due within 90 days","OK")))</f>
        <v/>
      </c>
      <c r="AF545" s="19">
        <f>IF($A545="","",IF(OR($T545="",$U545=""),"Incomplete",IF(OR($T545="No",$U545="Not enrolled"),"Review","OK")))</f>
        <v/>
      </c>
    </row>
    <row r="546">
      <c r="M546" s="16" t="n"/>
      <c r="N546" s="17" t="n"/>
      <c r="Q546" s="16" t="n"/>
      <c r="Z546" s="16" t="n"/>
      <c r="AB546" s="18">
        <f>IF($M546="","",ROUND(YEARFRAC($M546,TODAY()),1))</f>
        <v/>
      </c>
      <c r="AC546" s="19">
        <f>IF($Q546="","",IF($Q546&lt;TODAY(),"Expired",IF($Q546-TODAY()&lt;=90,"Expires within 90 days","In warranty")))</f>
        <v/>
      </c>
      <c r="AD546" s="20">
        <f>IF(OR($M546="",$C546=""),"",IFERROR(EDATE($M546,VALUE(INDEX(Lists!$B$2:$B$11,MATCH($C546,Lists!$A$2:$A$11,0)))),""))</f>
        <v/>
      </c>
      <c r="AE546" s="19">
        <f>IF($AD546="","",IF($AD546&lt;TODAY(),"Overdue",IF($AD546-TODAY()&lt;=90,"Due within 90 days","OK")))</f>
        <v/>
      </c>
      <c r="AF546" s="19">
        <f>IF($A546="","",IF(OR($T546="",$U546=""),"Incomplete",IF(OR($T546="No",$U546="Not enrolled"),"Review","OK")))</f>
        <v/>
      </c>
    </row>
    <row r="547">
      <c r="M547" s="16" t="n"/>
      <c r="N547" s="17" t="n"/>
      <c r="Q547" s="16" t="n"/>
      <c r="Z547" s="16" t="n"/>
      <c r="AB547" s="18">
        <f>IF($M547="","",ROUND(YEARFRAC($M547,TODAY()),1))</f>
        <v/>
      </c>
      <c r="AC547" s="19">
        <f>IF($Q547="","",IF($Q547&lt;TODAY(),"Expired",IF($Q547-TODAY()&lt;=90,"Expires within 90 days","In warranty")))</f>
        <v/>
      </c>
      <c r="AD547" s="20">
        <f>IF(OR($M547="",$C547=""),"",IFERROR(EDATE($M547,VALUE(INDEX(Lists!$B$2:$B$11,MATCH($C547,Lists!$A$2:$A$11,0)))),""))</f>
        <v/>
      </c>
      <c r="AE547" s="19">
        <f>IF($AD547="","",IF($AD547&lt;TODAY(),"Overdue",IF($AD547-TODAY()&lt;=90,"Due within 90 days","OK")))</f>
        <v/>
      </c>
      <c r="AF547" s="19">
        <f>IF($A547="","",IF(OR($T547="",$U547=""),"Incomplete",IF(OR($T547="No",$U547="Not enrolled"),"Review","OK")))</f>
        <v/>
      </c>
    </row>
    <row r="548">
      <c r="M548" s="16" t="n"/>
      <c r="N548" s="17" t="n"/>
      <c r="Q548" s="16" t="n"/>
      <c r="Z548" s="16" t="n"/>
      <c r="AB548" s="18">
        <f>IF($M548="","",ROUND(YEARFRAC($M548,TODAY()),1))</f>
        <v/>
      </c>
      <c r="AC548" s="19">
        <f>IF($Q548="","",IF($Q548&lt;TODAY(),"Expired",IF($Q548-TODAY()&lt;=90,"Expires within 90 days","In warranty")))</f>
        <v/>
      </c>
      <c r="AD548" s="20">
        <f>IF(OR($M548="",$C548=""),"",IFERROR(EDATE($M548,VALUE(INDEX(Lists!$B$2:$B$11,MATCH($C548,Lists!$A$2:$A$11,0)))),""))</f>
        <v/>
      </c>
      <c r="AE548" s="19">
        <f>IF($AD548="","",IF($AD548&lt;TODAY(),"Overdue",IF($AD548-TODAY()&lt;=90,"Due within 90 days","OK")))</f>
        <v/>
      </c>
      <c r="AF548" s="19">
        <f>IF($A548="","",IF(OR($T548="",$U548=""),"Incomplete",IF(OR($T548="No",$U548="Not enrolled"),"Review","OK")))</f>
        <v/>
      </c>
    </row>
    <row r="549">
      <c r="M549" s="16" t="n"/>
      <c r="N549" s="17" t="n"/>
      <c r="Q549" s="16" t="n"/>
      <c r="Z549" s="16" t="n"/>
      <c r="AB549" s="18">
        <f>IF($M549="","",ROUND(YEARFRAC($M549,TODAY()),1))</f>
        <v/>
      </c>
      <c r="AC549" s="19">
        <f>IF($Q549="","",IF($Q549&lt;TODAY(),"Expired",IF($Q549-TODAY()&lt;=90,"Expires within 90 days","In warranty")))</f>
        <v/>
      </c>
      <c r="AD549" s="20">
        <f>IF(OR($M549="",$C549=""),"",IFERROR(EDATE($M549,VALUE(INDEX(Lists!$B$2:$B$11,MATCH($C549,Lists!$A$2:$A$11,0)))),""))</f>
        <v/>
      </c>
      <c r="AE549" s="19">
        <f>IF($AD549="","",IF($AD549&lt;TODAY(),"Overdue",IF($AD549-TODAY()&lt;=90,"Due within 90 days","OK")))</f>
        <v/>
      </c>
      <c r="AF549" s="19">
        <f>IF($A549="","",IF(OR($T549="",$U549=""),"Incomplete",IF(OR($T549="No",$U549="Not enrolled"),"Review","OK")))</f>
        <v/>
      </c>
    </row>
    <row r="550">
      <c r="M550" s="16" t="n"/>
      <c r="N550" s="17" t="n"/>
      <c r="Q550" s="16" t="n"/>
      <c r="Z550" s="16" t="n"/>
      <c r="AB550" s="18">
        <f>IF($M550="","",ROUND(YEARFRAC($M550,TODAY()),1))</f>
        <v/>
      </c>
      <c r="AC550" s="19">
        <f>IF($Q550="","",IF($Q550&lt;TODAY(),"Expired",IF($Q550-TODAY()&lt;=90,"Expires within 90 days","In warranty")))</f>
        <v/>
      </c>
      <c r="AD550" s="20">
        <f>IF(OR($M550="",$C550=""),"",IFERROR(EDATE($M550,VALUE(INDEX(Lists!$B$2:$B$11,MATCH($C550,Lists!$A$2:$A$11,0)))),""))</f>
        <v/>
      </c>
      <c r="AE550" s="19">
        <f>IF($AD550="","",IF($AD550&lt;TODAY(),"Overdue",IF($AD550-TODAY()&lt;=90,"Due within 90 days","OK")))</f>
        <v/>
      </c>
      <c r="AF550" s="19">
        <f>IF($A550="","",IF(OR($T550="",$U550=""),"Incomplete",IF(OR($T550="No",$U550="Not enrolled"),"Review","OK")))</f>
        <v/>
      </c>
    </row>
    <row r="551">
      <c r="M551" s="16" t="n"/>
      <c r="N551" s="17" t="n"/>
      <c r="Q551" s="16" t="n"/>
      <c r="Z551" s="16" t="n"/>
      <c r="AB551" s="18">
        <f>IF($M551="","",ROUND(YEARFRAC($M551,TODAY()),1))</f>
        <v/>
      </c>
      <c r="AC551" s="19">
        <f>IF($Q551="","",IF($Q551&lt;TODAY(),"Expired",IF($Q551-TODAY()&lt;=90,"Expires within 90 days","In warranty")))</f>
        <v/>
      </c>
      <c r="AD551" s="20">
        <f>IF(OR($M551="",$C551=""),"",IFERROR(EDATE($M551,VALUE(INDEX(Lists!$B$2:$B$11,MATCH($C551,Lists!$A$2:$A$11,0)))),""))</f>
        <v/>
      </c>
      <c r="AE551" s="19">
        <f>IF($AD551="","",IF($AD551&lt;TODAY(),"Overdue",IF($AD551-TODAY()&lt;=90,"Due within 90 days","OK")))</f>
        <v/>
      </c>
      <c r="AF551" s="19">
        <f>IF($A551="","",IF(OR($T551="",$U551=""),"Incomplete",IF(OR($T551="No",$U551="Not enrolled"),"Review","OK")))</f>
        <v/>
      </c>
    </row>
    <row r="552">
      <c r="M552" s="16" t="n"/>
      <c r="N552" s="17" t="n"/>
      <c r="Q552" s="16" t="n"/>
      <c r="Z552" s="16" t="n"/>
      <c r="AB552" s="18">
        <f>IF($M552="","",ROUND(YEARFRAC($M552,TODAY()),1))</f>
        <v/>
      </c>
      <c r="AC552" s="19">
        <f>IF($Q552="","",IF($Q552&lt;TODAY(),"Expired",IF($Q552-TODAY()&lt;=90,"Expires within 90 days","In warranty")))</f>
        <v/>
      </c>
      <c r="AD552" s="20">
        <f>IF(OR($M552="",$C552=""),"",IFERROR(EDATE($M552,VALUE(INDEX(Lists!$B$2:$B$11,MATCH($C552,Lists!$A$2:$A$11,0)))),""))</f>
        <v/>
      </c>
      <c r="AE552" s="19">
        <f>IF($AD552="","",IF($AD552&lt;TODAY(),"Overdue",IF($AD552-TODAY()&lt;=90,"Due within 90 days","OK")))</f>
        <v/>
      </c>
      <c r="AF552" s="19">
        <f>IF($A552="","",IF(OR($T552="",$U552=""),"Incomplete",IF(OR($T552="No",$U552="Not enrolled"),"Review","OK")))</f>
        <v/>
      </c>
    </row>
    <row r="553">
      <c r="M553" s="16" t="n"/>
      <c r="N553" s="17" t="n"/>
      <c r="Q553" s="16" t="n"/>
      <c r="Z553" s="16" t="n"/>
      <c r="AB553" s="18">
        <f>IF($M553="","",ROUND(YEARFRAC($M553,TODAY()),1))</f>
        <v/>
      </c>
      <c r="AC553" s="19">
        <f>IF($Q553="","",IF($Q553&lt;TODAY(),"Expired",IF($Q553-TODAY()&lt;=90,"Expires within 90 days","In warranty")))</f>
        <v/>
      </c>
      <c r="AD553" s="20">
        <f>IF(OR($M553="",$C553=""),"",IFERROR(EDATE($M553,VALUE(INDEX(Lists!$B$2:$B$11,MATCH($C553,Lists!$A$2:$A$11,0)))),""))</f>
        <v/>
      </c>
      <c r="AE553" s="19">
        <f>IF($AD553="","",IF($AD553&lt;TODAY(),"Overdue",IF($AD553-TODAY()&lt;=90,"Due within 90 days","OK")))</f>
        <v/>
      </c>
      <c r="AF553" s="19">
        <f>IF($A553="","",IF(OR($T553="",$U553=""),"Incomplete",IF(OR($T553="No",$U553="Not enrolled"),"Review","OK")))</f>
        <v/>
      </c>
    </row>
    <row r="554">
      <c r="M554" s="16" t="n"/>
      <c r="N554" s="17" t="n"/>
      <c r="Q554" s="16" t="n"/>
      <c r="Z554" s="16" t="n"/>
      <c r="AB554" s="18">
        <f>IF($M554="","",ROUND(YEARFRAC($M554,TODAY()),1))</f>
        <v/>
      </c>
      <c r="AC554" s="19">
        <f>IF($Q554="","",IF($Q554&lt;TODAY(),"Expired",IF($Q554-TODAY()&lt;=90,"Expires within 90 days","In warranty")))</f>
        <v/>
      </c>
      <c r="AD554" s="20">
        <f>IF(OR($M554="",$C554=""),"",IFERROR(EDATE($M554,VALUE(INDEX(Lists!$B$2:$B$11,MATCH($C554,Lists!$A$2:$A$11,0)))),""))</f>
        <v/>
      </c>
      <c r="AE554" s="19">
        <f>IF($AD554="","",IF($AD554&lt;TODAY(),"Overdue",IF($AD554-TODAY()&lt;=90,"Due within 90 days","OK")))</f>
        <v/>
      </c>
      <c r="AF554" s="19">
        <f>IF($A554="","",IF(OR($T554="",$U554=""),"Incomplete",IF(OR($T554="No",$U554="Not enrolled"),"Review","OK")))</f>
        <v/>
      </c>
    </row>
    <row r="555">
      <c r="M555" s="16" t="n"/>
      <c r="N555" s="17" t="n"/>
      <c r="Q555" s="16" t="n"/>
      <c r="Z555" s="16" t="n"/>
      <c r="AB555" s="18">
        <f>IF($M555="","",ROUND(YEARFRAC($M555,TODAY()),1))</f>
        <v/>
      </c>
      <c r="AC555" s="19">
        <f>IF($Q555="","",IF($Q555&lt;TODAY(),"Expired",IF($Q555-TODAY()&lt;=90,"Expires within 90 days","In warranty")))</f>
        <v/>
      </c>
      <c r="AD555" s="20">
        <f>IF(OR($M555="",$C555=""),"",IFERROR(EDATE($M555,VALUE(INDEX(Lists!$B$2:$B$11,MATCH($C555,Lists!$A$2:$A$11,0)))),""))</f>
        <v/>
      </c>
      <c r="AE555" s="19">
        <f>IF($AD555="","",IF($AD555&lt;TODAY(),"Overdue",IF($AD555-TODAY()&lt;=90,"Due within 90 days","OK")))</f>
        <v/>
      </c>
      <c r="AF555" s="19">
        <f>IF($A555="","",IF(OR($T555="",$U555=""),"Incomplete",IF(OR($T555="No",$U555="Not enrolled"),"Review","OK")))</f>
        <v/>
      </c>
    </row>
    <row r="556">
      <c r="M556" s="16" t="n"/>
      <c r="N556" s="17" t="n"/>
      <c r="Q556" s="16" t="n"/>
      <c r="Z556" s="16" t="n"/>
      <c r="AB556" s="18">
        <f>IF($M556="","",ROUND(YEARFRAC($M556,TODAY()),1))</f>
        <v/>
      </c>
      <c r="AC556" s="19">
        <f>IF($Q556="","",IF($Q556&lt;TODAY(),"Expired",IF($Q556-TODAY()&lt;=90,"Expires within 90 days","In warranty")))</f>
        <v/>
      </c>
      <c r="AD556" s="20">
        <f>IF(OR($M556="",$C556=""),"",IFERROR(EDATE($M556,VALUE(INDEX(Lists!$B$2:$B$11,MATCH($C556,Lists!$A$2:$A$11,0)))),""))</f>
        <v/>
      </c>
      <c r="AE556" s="19">
        <f>IF($AD556="","",IF($AD556&lt;TODAY(),"Overdue",IF($AD556-TODAY()&lt;=90,"Due within 90 days","OK")))</f>
        <v/>
      </c>
      <c r="AF556" s="19">
        <f>IF($A556="","",IF(OR($T556="",$U556=""),"Incomplete",IF(OR($T556="No",$U556="Not enrolled"),"Review","OK")))</f>
        <v/>
      </c>
    </row>
    <row r="557">
      <c r="M557" s="16" t="n"/>
      <c r="N557" s="17" t="n"/>
      <c r="Q557" s="16" t="n"/>
      <c r="Z557" s="16" t="n"/>
      <c r="AB557" s="18">
        <f>IF($M557="","",ROUND(YEARFRAC($M557,TODAY()),1))</f>
        <v/>
      </c>
      <c r="AC557" s="19">
        <f>IF($Q557="","",IF($Q557&lt;TODAY(),"Expired",IF($Q557-TODAY()&lt;=90,"Expires within 90 days","In warranty")))</f>
        <v/>
      </c>
      <c r="AD557" s="20">
        <f>IF(OR($M557="",$C557=""),"",IFERROR(EDATE($M557,VALUE(INDEX(Lists!$B$2:$B$11,MATCH($C557,Lists!$A$2:$A$11,0)))),""))</f>
        <v/>
      </c>
      <c r="AE557" s="19">
        <f>IF($AD557="","",IF($AD557&lt;TODAY(),"Overdue",IF($AD557-TODAY()&lt;=90,"Due within 90 days","OK")))</f>
        <v/>
      </c>
      <c r="AF557" s="19">
        <f>IF($A557="","",IF(OR($T557="",$U557=""),"Incomplete",IF(OR($T557="No",$U557="Not enrolled"),"Review","OK")))</f>
        <v/>
      </c>
    </row>
    <row r="558">
      <c r="M558" s="16" t="n"/>
      <c r="N558" s="17" t="n"/>
      <c r="Q558" s="16" t="n"/>
      <c r="Z558" s="16" t="n"/>
      <c r="AB558" s="18">
        <f>IF($M558="","",ROUND(YEARFRAC($M558,TODAY()),1))</f>
        <v/>
      </c>
      <c r="AC558" s="19">
        <f>IF($Q558="","",IF($Q558&lt;TODAY(),"Expired",IF($Q558-TODAY()&lt;=90,"Expires within 90 days","In warranty")))</f>
        <v/>
      </c>
      <c r="AD558" s="20">
        <f>IF(OR($M558="",$C558=""),"",IFERROR(EDATE($M558,VALUE(INDEX(Lists!$B$2:$B$11,MATCH($C558,Lists!$A$2:$A$11,0)))),""))</f>
        <v/>
      </c>
      <c r="AE558" s="19">
        <f>IF($AD558="","",IF($AD558&lt;TODAY(),"Overdue",IF($AD558-TODAY()&lt;=90,"Due within 90 days","OK")))</f>
        <v/>
      </c>
      <c r="AF558" s="19">
        <f>IF($A558="","",IF(OR($T558="",$U558=""),"Incomplete",IF(OR($T558="No",$U558="Not enrolled"),"Review","OK")))</f>
        <v/>
      </c>
    </row>
    <row r="559">
      <c r="M559" s="16" t="n"/>
      <c r="N559" s="17" t="n"/>
      <c r="Q559" s="16" t="n"/>
      <c r="Z559" s="16" t="n"/>
      <c r="AB559" s="18">
        <f>IF($M559="","",ROUND(YEARFRAC($M559,TODAY()),1))</f>
        <v/>
      </c>
      <c r="AC559" s="19">
        <f>IF($Q559="","",IF($Q559&lt;TODAY(),"Expired",IF($Q559-TODAY()&lt;=90,"Expires within 90 days","In warranty")))</f>
        <v/>
      </c>
      <c r="AD559" s="20">
        <f>IF(OR($M559="",$C559=""),"",IFERROR(EDATE($M559,VALUE(INDEX(Lists!$B$2:$B$11,MATCH($C559,Lists!$A$2:$A$11,0)))),""))</f>
        <v/>
      </c>
      <c r="AE559" s="19">
        <f>IF($AD559="","",IF($AD559&lt;TODAY(),"Overdue",IF($AD559-TODAY()&lt;=90,"Due within 90 days","OK")))</f>
        <v/>
      </c>
      <c r="AF559" s="19">
        <f>IF($A559="","",IF(OR($T559="",$U559=""),"Incomplete",IF(OR($T559="No",$U559="Not enrolled"),"Review","OK")))</f>
        <v/>
      </c>
    </row>
    <row r="560">
      <c r="M560" s="16" t="n"/>
      <c r="N560" s="17" t="n"/>
      <c r="Q560" s="16" t="n"/>
      <c r="Z560" s="16" t="n"/>
      <c r="AB560" s="18">
        <f>IF($M560="","",ROUND(YEARFRAC($M560,TODAY()),1))</f>
        <v/>
      </c>
      <c r="AC560" s="19">
        <f>IF($Q560="","",IF($Q560&lt;TODAY(),"Expired",IF($Q560-TODAY()&lt;=90,"Expires within 90 days","In warranty")))</f>
        <v/>
      </c>
      <c r="AD560" s="20">
        <f>IF(OR($M560="",$C560=""),"",IFERROR(EDATE($M560,VALUE(INDEX(Lists!$B$2:$B$11,MATCH($C560,Lists!$A$2:$A$11,0)))),""))</f>
        <v/>
      </c>
      <c r="AE560" s="19">
        <f>IF($AD560="","",IF($AD560&lt;TODAY(),"Overdue",IF($AD560-TODAY()&lt;=90,"Due within 90 days","OK")))</f>
        <v/>
      </c>
      <c r="AF560" s="19">
        <f>IF($A560="","",IF(OR($T560="",$U560=""),"Incomplete",IF(OR($T560="No",$U560="Not enrolled"),"Review","OK")))</f>
        <v/>
      </c>
    </row>
    <row r="561">
      <c r="M561" s="16" t="n"/>
      <c r="N561" s="17" t="n"/>
      <c r="Q561" s="16" t="n"/>
      <c r="Z561" s="16" t="n"/>
      <c r="AB561" s="18">
        <f>IF($M561="","",ROUND(YEARFRAC($M561,TODAY()),1))</f>
        <v/>
      </c>
      <c r="AC561" s="19">
        <f>IF($Q561="","",IF($Q561&lt;TODAY(),"Expired",IF($Q561-TODAY()&lt;=90,"Expires within 90 days","In warranty")))</f>
        <v/>
      </c>
      <c r="AD561" s="20">
        <f>IF(OR($M561="",$C561=""),"",IFERROR(EDATE($M561,VALUE(INDEX(Lists!$B$2:$B$11,MATCH($C561,Lists!$A$2:$A$11,0)))),""))</f>
        <v/>
      </c>
      <c r="AE561" s="19">
        <f>IF($AD561="","",IF($AD561&lt;TODAY(),"Overdue",IF($AD561-TODAY()&lt;=90,"Due within 90 days","OK")))</f>
        <v/>
      </c>
      <c r="AF561" s="19">
        <f>IF($A561="","",IF(OR($T561="",$U561=""),"Incomplete",IF(OR($T561="No",$U561="Not enrolled"),"Review","OK")))</f>
        <v/>
      </c>
    </row>
    <row r="562">
      <c r="M562" s="16" t="n"/>
      <c r="N562" s="17" t="n"/>
      <c r="Q562" s="16" t="n"/>
      <c r="Z562" s="16" t="n"/>
      <c r="AB562" s="18">
        <f>IF($M562="","",ROUND(YEARFRAC($M562,TODAY()),1))</f>
        <v/>
      </c>
      <c r="AC562" s="19">
        <f>IF($Q562="","",IF($Q562&lt;TODAY(),"Expired",IF($Q562-TODAY()&lt;=90,"Expires within 90 days","In warranty")))</f>
        <v/>
      </c>
      <c r="AD562" s="20">
        <f>IF(OR($M562="",$C562=""),"",IFERROR(EDATE($M562,VALUE(INDEX(Lists!$B$2:$B$11,MATCH($C562,Lists!$A$2:$A$11,0)))),""))</f>
        <v/>
      </c>
      <c r="AE562" s="19">
        <f>IF($AD562="","",IF($AD562&lt;TODAY(),"Overdue",IF($AD562-TODAY()&lt;=90,"Due within 90 days","OK")))</f>
        <v/>
      </c>
      <c r="AF562" s="19">
        <f>IF($A562="","",IF(OR($T562="",$U562=""),"Incomplete",IF(OR($T562="No",$U562="Not enrolled"),"Review","OK")))</f>
        <v/>
      </c>
    </row>
    <row r="563">
      <c r="M563" s="16" t="n"/>
      <c r="N563" s="17" t="n"/>
      <c r="Q563" s="16" t="n"/>
      <c r="Z563" s="16" t="n"/>
      <c r="AB563" s="18">
        <f>IF($M563="","",ROUND(YEARFRAC($M563,TODAY()),1))</f>
        <v/>
      </c>
      <c r="AC563" s="19">
        <f>IF($Q563="","",IF($Q563&lt;TODAY(),"Expired",IF($Q563-TODAY()&lt;=90,"Expires within 90 days","In warranty")))</f>
        <v/>
      </c>
      <c r="AD563" s="20">
        <f>IF(OR($M563="",$C563=""),"",IFERROR(EDATE($M563,VALUE(INDEX(Lists!$B$2:$B$11,MATCH($C563,Lists!$A$2:$A$11,0)))),""))</f>
        <v/>
      </c>
      <c r="AE563" s="19">
        <f>IF($AD563="","",IF($AD563&lt;TODAY(),"Overdue",IF($AD563-TODAY()&lt;=90,"Due within 90 days","OK")))</f>
        <v/>
      </c>
      <c r="AF563" s="19">
        <f>IF($A563="","",IF(OR($T563="",$U563=""),"Incomplete",IF(OR($T563="No",$U563="Not enrolled"),"Review","OK")))</f>
        <v/>
      </c>
    </row>
    <row r="564">
      <c r="M564" s="16" t="n"/>
      <c r="N564" s="17" t="n"/>
      <c r="Q564" s="16" t="n"/>
      <c r="Z564" s="16" t="n"/>
      <c r="AB564" s="18">
        <f>IF($M564="","",ROUND(YEARFRAC($M564,TODAY()),1))</f>
        <v/>
      </c>
      <c r="AC564" s="19">
        <f>IF($Q564="","",IF($Q564&lt;TODAY(),"Expired",IF($Q564-TODAY()&lt;=90,"Expires within 90 days","In warranty")))</f>
        <v/>
      </c>
      <c r="AD564" s="20">
        <f>IF(OR($M564="",$C564=""),"",IFERROR(EDATE($M564,VALUE(INDEX(Lists!$B$2:$B$11,MATCH($C564,Lists!$A$2:$A$11,0)))),""))</f>
        <v/>
      </c>
      <c r="AE564" s="19">
        <f>IF($AD564="","",IF($AD564&lt;TODAY(),"Overdue",IF($AD564-TODAY()&lt;=90,"Due within 90 days","OK")))</f>
        <v/>
      </c>
      <c r="AF564" s="19">
        <f>IF($A564="","",IF(OR($T564="",$U564=""),"Incomplete",IF(OR($T564="No",$U564="Not enrolled"),"Review","OK")))</f>
        <v/>
      </c>
    </row>
    <row r="565">
      <c r="M565" s="16" t="n"/>
      <c r="N565" s="17" t="n"/>
      <c r="Q565" s="16" t="n"/>
      <c r="Z565" s="16" t="n"/>
      <c r="AB565" s="18">
        <f>IF($M565="","",ROUND(YEARFRAC($M565,TODAY()),1))</f>
        <v/>
      </c>
      <c r="AC565" s="19">
        <f>IF($Q565="","",IF($Q565&lt;TODAY(),"Expired",IF($Q565-TODAY()&lt;=90,"Expires within 90 days","In warranty")))</f>
        <v/>
      </c>
      <c r="AD565" s="20">
        <f>IF(OR($M565="",$C565=""),"",IFERROR(EDATE($M565,VALUE(INDEX(Lists!$B$2:$B$11,MATCH($C565,Lists!$A$2:$A$11,0)))),""))</f>
        <v/>
      </c>
      <c r="AE565" s="19">
        <f>IF($AD565="","",IF($AD565&lt;TODAY(),"Overdue",IF($AD565-TODAY()&lt;=90,"Due within 90 days","OK")))</f>
        <v/>
      </c>
      <c r="AF565" s="19">
        <f>IF($A565="","",IF(OR($T565="",$U565=""),"Incomplete",IF(OR($T565="No",$U565="Not enrolled"),"Review","OK")))</f>
        <v/>
      </c>
    </row>
    <row r="566">
      <c r="M566" s="16" t="n"/>
      <c r="N566" s="17" t="n"/>
      <c r="Q566" s="16" t="n"/>
      <c r="Z566" s="16" t="n"/>
      <c r="AB566" s="18">
        <f>IF($M566="","",ROUND(YEARFRAC($M566,TODAY()),1))</f>
        <v/>
      </c>
      <c r="AC566" s="19">
        <f>IF($Q566="","",IF($Q566&lt;TODAY(),"Expired",IF($Q566-TODAY()&lt;=90,"Expires within 90 days","In warranty")))</f>
        <v/>
      </c>
      <c r="AD566" s="20">
        <f>IF(OR($M566="",$C566=""),"",IFERROR(EDATE($M566,VALUE(INDEX(Lists!$B$2:$B$11,MATCH($C566,Lists!$A$2:$A$11,0)))),""))</f>
        <v/>
      </c>
      <c r="AE566" s="19">
        <f>IF($AD566="","",IF($AD566&lt;TODAY(),"Overdue",IF($AD566-TODAY()&lt;=90,"Due within 90 days","OK")))</f>
        <v/>
      </c>
      <c r="AF566" s="19">
        <f>IF($A566="","",IF(OR($T566="",$U566=""),"Incomplete",IF(OR($T566="No",$U566="Not enrolled"),"Review","OK")))</f>
        <v/>
      </c>
    </row>
    <row r="567">
      <c r="M567" s="16" t="n"/>
      <c r="N567" s="17" t="n"/>
      <c r="Q567" s="16" t="n"/>
      <c r="Z567" s="16" t="n"/>
      <c r="AB567" s="18">
        <f>IF($M567="","",ROUND(YEARFRAC($M567,TODAY()),1))</f>
        <v/>
      </c>
      <c r="AC567" s="19">
        <f>IF($Q567="","",IF($Q567&lt;TODAY(),"Expired",IF($Q567-TODAY()&lt;=90,"Expires within 90 days","In warranty")))</f>
        <v/>
      </c>
      <c r="AD567" s="20">
        <f>IF(OR($M567="",$C567=""),"",IFERROR(EDATE($M567,VALUE(INDEX(Lists!$B$2:$B$11,MATCH($C567,Lists!$A$2:$A$11,0)))),""))</f>
        <v/>
      </c>
      <c r="AE567" s="19">
        <f>IF($AD567="","",IF($AD567&lt;TODAY(),"Overdue",IF($AD567-TODAY()&lt;=90,"Due within 90 days","OK")))</f>
        <v/>
      </c>
      <c r="AF567" s="19">
        <f>IF($A567="","",IF(OR($T567="",$U567=""),"Incomplete",IF(OR($T567="No",$U567="Not enrolled"),"Review","OK")))</f>
        <v/>
      </c>
    </row>
    <row r="568">
      <c r="M568" s="16" t="n"/>
      <c r="N568" s="17" t="n"/>
      <c r="Q568" s="16" t="n"/>
      <c r="Z568" s="16" t="n"/>
      <c r="AB568" s="18">
        <f>IF($M568="","",ROUND(YEARFRAC($M568,TODAY()),1))</f>
        <v/>
      </c>
      <c r="AC568" s="19">
        <f>IF($Q568="","",IF($Q568&lt;TODAY(),"Expired",IF($Q568-TODAY()&lt;=90,"Expires within 90 days","In warranty")))</f>
        <v/>
      </c>
      <c r="AD568" s="20">
        <f>IF(OR($M568="",$C568=""),"",IFERROR(EDATE($M568,VALUE(INDEX(Lists!$B$2:$B$11,MATCH($C568,Lists!$A$2:$A$11,0)))),""))</f>
        <v/>
      </c>
      <c r="AE568" s="19">
        <f>IF($AD568="","",IF($AD568&lt;TODAY(),"Overdue",IF($AD568-TODAY()&lt;=90,"Due within 90 days","OK")))</f>
        <v/>
      </c>
      <c r="AF568" s="19">
        <f>IF($A568="","",IF(OR($T568="",$U568=""),"Incomplete",IF(OR($T568="No",$U568="Not enrolled"),"Review","OK")))</f>
        <v/>
      </c>
    </row>
    <row r="569">
      <c r="M569" s="16" t="n"/>
      <c r="N569" s="17" t="n"/>
      <c r="Q569" s="16" t="n"/>
      <c r="Z569" s="16" t="n"/>
      <c r="AB569" s="18">
        <f>IF($M569="","",ROUND(YEARFRAC($M569,TODAY()),1))</f>
        <v/>
      </c>
      <c r="AC569" s="19">
        <f>IF($Q569="","",IF($Q569&lt;TODAY(),"Expired",IF($Q569-TODAY()&lt;=90,"Expires within 90 days","In warranty")))</f>
        <v/>
      </c>
      <c r="AD569" s="20">
        <f>IF(OR($M569="",$C569=""),"",IFERROR(EDATE($M569,VALUE(INDEX(Lists!$B$2:$B$11,MATCH($C569,Lists!$A$2:$A$11,0)))),""))</f>
        <v/>
      </c>
      <c r="AE569" s="19">
        <f>IF($AD569="","",IF($AD569&lt;TODAY(),"Overdue",IF($AD569-TODAY()&lt;=90,"Due within 90 days","OK")))</f>
        <v/>
      </c>
      <c r="AF569" s="19">
        <f>IF($A569="","",IF(OR($T569="",$U569=""),"Incomplete",IF(OR($T569="No",$U569="Not enrolled"),"Review","OK")))</f>
        <v/>
      </c>
    </row>
    <row r="570">
      <c r="M570" s="16" t="n"/>
      <c r="N570" s="17" t="n"/>
      <c r="Q570" s="16" t="n"/>
      <c r="Z570" s="16" t="n"/>
      <c r="AB570" s="18">
        <f>IF($M570="","",ROUND(YEARFRAC($M570,TODAY()),1))</f>
        <v/>
      </c>
      <c r="AC570" s="19">
        <f>IF($Q570="","",IF($Q570&lt;TODAY(),"Expired",IF($Q570-TODAY()&lt;=90,"Expires within 90 days","In warranty")))</f>
        <v/>
      </c>
      <c r="AD570" s="20">
        <f>IF(OR($M570="",$C570=""),"",IFERROR(EDATE($M570,VALUE(INDEX(Lists!$B$2:$B$11,MATCH($C570,Lists!$A$2:$A$11,0)))),""))</f>
        <v/>
      </c>
      <c r="AE570" s="19">
        <f>IF($AD570="","",IF($AD570&lt;TODAY(),"Overdue",IF($AD570-TODAY()&lt;=90,"Due within 90 days","OK")))</f>
        <v/>
      </c>
      <c r="AF570" s="19">
        <f>IF($A570="","",IF(OR($T570="",$U570=""),"Incomplete",IF(OR($T570="No",$U570="Not enrolled"),"Review","OK")))</f>
        <v/>
      </c>
    </row>
    <row r="571">
      <c r="M571" s="16" t="n"/>
      <c r="N571" s="17" t="n"/>
      <c r="Q571" s="16" t="n"/>
      <c r="Z571" s="16" t="n"/>
      <c r="AB571" s="18">
        <f>IF($M571="","",ROUND(YEARFRAC($M571,TODAY()),1))</f>
        <v/>
      </c>
      <c r="AC571" s="19">
        <f>IF($Q571="","",IF($Q571&lt;TODAY(),"Expired",IF($Q571-TODAY()&lt;=90,"Expires within 90 days","In warranty")))</f>
        <v/>
      </c>
      <c r="AD571" s="20">
        <f>IF(OR($M571="",$C571=""),"",IFERROR(EDATE($M571,VALUE(INDEX(Lists!$B$2:$B$11,MATCH($C571,Lists!$A$2:$A$11,0)))),""))</f>
        <v/>
      </c>
      <c r="AE571" s="19">
        <f>IF($AD571="","",IF($AD571&lt;TODAY(),"Overdue",IF($AD571-TODAY()&lt;=90,"Due within 90 days","OK")))</f>
        <v/>
      </c>
      <c r="AF571" s="19">
        <f>IF($A571="","",IF(OR($T571="",$U571=""),"Incomplete",IF(OR($T571="No",$U571="Not enrolled"),"Review","OK")))</f>
        <v/>
      </c>
    </row>
    <row r="572">
      <c r="M572" s="16" t="n"/>
      <c r="N572" s="17" t="n"/>
      <c r="Q572" s="16" t="n"/>
      <c r="Z572" s="16" t="n"/>
      <c r="AB572" s="18">
        <f>IF($M572="","",ROUND(YEARFRAC($M572,TODAY()),1))</f>
        <v/>
      </c>
      <c r="AC572" s="19">
        <f>IF($Q572="","",IF($Q572&lt;TODAY(),"Expired",IF($Q572-TODAY()&lt;=90,"Expires within 90 days","In warranty")))</f>
        <v/>
      </c>
      <c r="AD572" s="20">
        <f>IF(OR($M572="",$C572=""),"",IFERROR(EDATE($M572,VALUE(INDEX(Lists!$B$2:$B$11,MATCH($C572,Lists!$A$2:$A$11,0)))),""))</f>
        <v/>
      </c>
      <c r="AE572" s="19">
        <f>IF($AD572="","",IF($AD572&lt;TODAY(),"Overdue",IF($AD572-TODAY()&lt;=90,"Due within 90 days","OK")))</f>
        <v/>
      </c>
      <c r="AF572" s="19">
        <f>IF($A572="","",IF(OR($T572="",$U572=""),"Incomplete",IF(OR($T572="No",$U572="Not enrolled"),"Review","OK")))</f>
        <v/>
      </c>
    </row>
    <row r="573">
      <c r="M573" s="16" t="n"/>
      <c r="N573" s="17" t="n"/>
      <c r="Q573" s="16" t="n"/>
      <c r="Z573" s="16" t="n"/>
      <c r="AB573" s="18">
        <f>IF($M573="","",ROUND(YEARFRAC($M573,TODAY()),1))</f>
        <v/>
      </c>
      <c r="AC573" s="19">
        <f>IF($Q573="","",IF($Q573&lt;TODAY(),"Expired",IF($Q573-TODAY()&lt;=90,"Expires within 90 days","In warranty")))</f>
        <v/>
      </c>
      <c r="AD573" s="20">
        <f>IF(OR($M573="",$C573=""),"",IFERROR(EDATE($M573,VALUE(INDEX(Lists!$B$2:$B$11,MATCH($C573,Lists!$A$2:$A$11,0)))),""))</f>
        <v/>
      </c>
      <c r="AE573" s="19">
        <f>IF($AD573="","",IF($AD573&lt;TODAY(),"Overdue",IF($AD573-TODAY()&lt;=90,"Due within 90 days","OK")))</f>
        <v/>
      </c>
      <c r="AF573" s="19">
        <f>IF($A573="","",IF(OR($T573="",$U573=""),"Incomplete",IF(OR($T573="No",$U573="Not enrolled"),"Review","OK")))</f>
        <v/>
      </c>
    </row>
    <row r="574">
      <c r="M574" s="16" t="n"/>
      <c r="N574" s="17" t="n"/>
      <c r="Q574" s="16" t="n"/>
      <c r="Z574" s="16" t="n"/>
      <c r="AB574" s="18">
        <f>IF($M574="","",ROUND(YEARFRAC($M574,TODAY()),1))</f>
        <v/>
      </c>
      <c r="AC574" s="19">
        <f>IF($Q574="","",IF($Q574&lt;TODAY(),"Expired",IF($Q574-TODAY()&lt;=90,"Expires within 90 days","In warranty")))</f>
        <v/>
      </c>
      <c r="AD574" s="20">
        <f>IF(OR($M574="",$C574=""),"",IFERROR(EDATE($M574,VALUE(INDEX(Lists!$B$2:$B$11,MATCH($C574,Lists!$A$2:$A$11,0)))),""))</f>
        <v/>
      </c>
      <c r="AE574" s="19">
        <f>IF($AD574="","",IF($AD574&lt;TODAY(),"Overdue",IF($AD574-TODAY()&lt;=90,"Due within 90 days","OK")))</f>
        <v/>
      </c>
      <c r="AF574" s="19">
        <f>IF($A574="","",IF(OR($T574="",$U574=""),"Incomplete",IF(OR($T574="No",$U574="Not enrolled"),"Review","OK")))</f>
        <v/>
      </c>
    </row>
    <row r="575">
      <c r="M575" s="16" t="n"/>
      <c r="N575" s="17" t="n"/>
      <c r="Q575" s="16" t="n"/>
      <c r="Z575" s="16" t="n"/>
      <c r="AB575" s="18">
        <f>IF($M575="","",ROUND(YEARFRAC($M575,TODAY()),1))</f>
        <v/>
      </c>
      <c r="AC575" s="19">
        <f>IF($Q575="","",IF($Q575&lt;TODAY(),"Expired",IF($Q575-TODAY()&lt;=90,"Expires within 90 days","In warranty")))</f>
        <v/>
      </c>
      <c r="AD575" s="20">
        <f>IF(OR($M575="",$C575=""),"",IFERROR(EDATE($M575,VALUE(INDEX(Lists!$B$2:$B$11,MATCH($C575,Lists!$A$2:$A$11,0)))),""))</f>
        <v/>
      </c>
      <c r="AE575" s="19">
        <f>IF($AD575="","",IF($AD575&lt;TODAY(),"Overdue",IF($AD575-TODAY()&lt;=90,"Due within 90 days","OK")))</f>
        <v/>
      </c>
      <c r="AF575" s="19">
        <f>IF($A575="","",IF(OR($T575="",$U575=""),"Incomplete",IF(OR($T575="No",$U575="Not enrolled"),"Review","OK")))</f>
        <v/>
      </c>
    </row>
    <row r="576">
      <c r="M576" s="16" t="n"/>
      <c r="N576" s="17" t="n"/>
      <c r="Q576" s="16" t="n"/>
      <c r="Z576" s="16" t="n"/>
      <c r="AB576" s="18">
        <f>IF($M576="","",ROUND(YEARFRAC($M576,TODAY()),1))</f>
        <v/>
      </c>
      <c r="AC576" s="19">
        <f>IF($Q576="","",IF($Q576&lt;TODAY(),"Expired",IF($Q576-TODAY()&lt;=90,"Expires within 90 days","In warranty")))</f>
        <v/>
      </c>
      <c r="AD576" s="20">
        <f>IF(OR($M576="",$C576=""),"",IFERROR(EDATE($M576,VALUE(INDEX(Lists!$B$2:$B$11,MATCH($C576,Lists!$A$2:$A$11,0)))),""))</f>
        <v/>
      </c>
      <c r="AE576" s="19">
        <f>IF($AD576="","",IF($AD576&lt;TODAY(),"Overdue",IF($AD576-TODAY()&lt;=90,"Due within 90 days","OK")))</f>
        <v/>
      </c>
      <c r="AF576" s="19">
        <f>IF($A576="","",IF(OR($T576="",$U576=""),"Incomplete",IF(OR($T576="No",$U576="Not enrolled"),"Review","OK")))</f>
        <v/>
      </c>
    </row>
    <row r="577">
      <c r="M577" s="16" t="n"/>
      <c r="N577" s="17" t="n"/>
      <c r="Q577" s="16" t="n"/>
      <c r="Z577" s="16" t="n"/>
      <c r="AB577" s="18">
        <f>IF($M577="","",ROUND(YEARFRAC($M577,TODAY()),1))</f>
        <v/>
      </c>
      <c r="AC577" s="19">
        <f>IF($Q577="","",IF($Q577&lt;TODAY(),"Expired",IF($Q577-TODAY()&lt;=90,"Expires within 90 days","In warranty")))</f>
        <v/>
      </c>
      <c r="AD577" s="20">
        <f>IF(OR($M577="",$C577=""),"",IFERROR(EDATE($M577,VALUE(INDEX(Lists!$B$2:$B$11,MATCH($C577,Lists!$A$2:$A$11,0)))),""))</f>
        <v/>
      </c>
      <c r="AE577" s="19">
        <f>IF($AD577="","",IF($AD577&lt;TODAY(),"Overdue",IF($AD577-TODAY()&lt;=90,"Due within 90 days","OK")))</f>
        <v/>
      </c>
      <c r="AF577" s="19">
        <f>IF($A577="","",IF(OR($T577="",$U577=""),"Incomplete",IF(OR($T577="No",$U577="Not enrolled"),"Review","OK")))</f>
        <v/>
      </c>
    </row>
    <row r="578">
      <c r="M578" s="16" t="n"/>
      <c r="N578" s="17" t="n"/>
      <c r="Q578" s="16" t="n"/>
      <c r="Z578" s="16" t="n"/>
      <c r="AB578" s="18">
        <f>IF($M578="","",ROUND(YEARFRAC($M578,TODAY()),1))</f>
        <v/>
      </c>
      <c r="AC578" s="19">
        <f>IF($Q578="","",IF($Q578&lt;TODAY(),"Expired",IF($Q578-TODAY()&lt;=90,"Expires within 90 days","In warranty")))</f>
        <v/>
      </c>
      <c r="AD578" s="20">
        <f>IF(OR($M578="",$C578=""),"",IFERROR(EDATE($M578,VALUE(INDEX(Lists!$B$2:$B$11,MATCH($C578,Lists!$A$2:$A$11,0)))),""))</f>
        <v/>
      </c>
      <c r="AE578" s="19">
        <f>IF($AD578="","",IF($AD578&lt;TODAY(),"Overdue",IF($AD578-TODAY()&lt;=90,"Due within 90 days","OK")))</f>
        <v/>
      </c>
      <c r="AF578" s="19">
        <f>IF($A578="","",IF(OR($T578="",$U578=""),"Incomplete",IF(OR($T578="No",$U578="Not enrolled"),"Review","OK")))</f>
        <v/>
      </c>
    </row>
    <row r="579">
      <c r="M579" s="16" t="n"/>
      <c r="N579" s="17" t="n"/>
      <c r="Q579" s="16" t="n"/>
      <c r="Z579" s="16" t="n"/>
      <c r="AB579" s="18">
        <f>IF($M579="","",ROUND(YEARFRAC($M579,TODAY()),1))</f>
        <v/>
      </c>
      <c r="AC579" s="19">
        <f>IF($Q579="","",IF($Q579&lt;TODAY(),"Expired",IF($Q579-TODAY()&lt;=90,"Expires within 90 days","In warranty")))</f>
        <v/>
      </c>
      <c r="AD579" s="20">
        <f>IF(OR($M579="",$C579=""),"",IFERROR(EDATE($M579,VALUE(INDEX(Lists!$B$2:$B$11,MATCH($C579,Lists!$A$2:$A$11,0)))),""))</f>
        <v/>
      </c>
      <c r="AE579" s="19">
        <f>IF($AD579="","",IF($AD579&lt;TODAY(),"Overdue",IF($AD579-TODAY()&lt;=90,"Due within 90 days","OK")))</f>
        <v/>
      </c>
      <c r="AF579" s="19">
        <f>IF($A579="","",IF(OR($T579="",$U579=""),"Incomplete",IF(OR($T579="No",$U579="Not enrolled"),"Review","OK")))</f>
        <v/>
      </c>
    </row>
    <row r="580">
      <c r="M580" s="16" t="n"/>
      <c r="N580" s="17" t="n"/>
      <c r="Q580" s="16" t="n"/>
      <c r="Z580" s="16" t="n"/>
      <c r="AB580" s="18">
        <f>IF($M580="","",ROUND(YEARFRAC($M580,TODAY()),1))</f>
        <v/>
      </c>
      <c r="AC580" s="19">
        <f>IF($Q580="","",IF($Q580&lt;TODAY(),"Expired",IF($Q580-TODAY()&lt;=90,"Expires within 90 days","In warranty")))</f>
        <v/>
      </c>
      <c r="AD580" s="20">
        <f>IF(OR($M580="",$C580=""),"",IFERROR(EDATE($M580,VALUE(INDEX(Lists!$B$2:$B$11,MATCH($C580,Lists!$A$2:$A$11,0)))),""))</f>
        <v/>
      </c>
      <c r="AE580" s="19">
        <f>IF($AD580="","",IF($AD580&lt;TODAY(),"Overdue",IF($AD580-TODAY()&lt;=90,"Due within 90 days","OK")))</f>
        <v/>
      </c>
      <c r="AF580" s="19">
        <f>IF($A580="","",IF(OR($T580="",$U580=""),"Incomplete",IF(OR($T580="No",$U580="Not enrolled"),"Review","OK")))</f>
        <v/>
      </c>
    </row>
    <row r="581">
      <c r="M581" s="16" t="n"/>
      <c r="N581" s="17" t="n"/>
      <c r="Q581" s="16" t="n"/>
      <c r="Z581" s="16" t="n"/>
      <c r="AB581" s="18">
        <f>IF($M581="","",ROUND(YEARFRAC($M581,TODAY()),1))</f>
        <v/>
      </c>
      <c r="AC581" s="19">
        <f>IF($Q581="","",IF($Q581&lt;TODAY(),"Expired",IF($Q581-TODAY()&lt;=90,"Expires within 90 days","In warranty")))</f>
        <v/>
      </c>
      <c r="AD581" s="20">
        <f>IF(OR($M581="",$C581=""),"",IFERROR(EDATE($M581,VALUE(INDEX(Lists!$B$2:$B$11,MATCH($C581,Lists!$A$2:$A$11,0)))),""))</f>
        <v/>
      </c>
      <c r="AE581" s="19">
        <f>IF($AD581="","",IF($AD581&lt;TODAY(),"Overdue",IF($AD581-TODAY()&lt;=90,"Due within 90 days","OK")))</f>
        <v/>
      </c>
      <c r="AF581" s="19">
        <f>IF($A581="","",IF(OR($T581="",$U581=""),"Incomplete",IF(OR($T581="No",$U581="Not enrolled"),"Review","OK")))</f>
        <v/>
      </c>
    </row>
    <row r="582">
      <c r="M582" s="16" t="n"/>
      <c r="N582" s="17" t="n"/>
      <c r="Q582" s="16" t="n"/>
      <c r="Z582" s="16" t="n"/>
      <c r="AB582" s="18">
        <f>IF($M582="","",ROUND(YEARFRAC($M582,TODAY()),1))</f>
        <v/>
      </c>
      <c r="AC582" s="19">
        <f>IF($Q582="","",IF($Q582&lt;TODAY(),"Expired",IF($Q582-TODAY()&lt;=90,"Expires within 90 days","In warranty")))</f>
        <v/>
      </c>
      <c r="AD582" s="20">
        <f>IF(OR($M582="",$C582=""),"",IFERROR(EDATE($M582,VALUE(INDEX(Lists!$B$2:$B$11,MATCH($C582,Lists!$A$2:$A$11,0)))),""))</f>
        <v/>
      </c>
      <c r="AE582" s="19">
        <f>IF($AD582="","",IF($AD582&lt;TODAY(),"Overdue",IF($AD582-TODAY()&lt;=90,"Due within 90 days","OK")))</f>
        <v/>
      </c>
      <c r="AF582" s="19">
        <f>IF($A582="","",IF(OR($T582="",$U582=""),"Incomplete",IF(OR($T582="No",$U582="Not enrolled"),"Review","OK")))</f>
        <v/>
      </c>
    </row>
    <row r="583">
      <c r="M583" s="16" t="n"/>
      <c r="N583" s="17" t="n"/>
      <c r="Q583" s="16" t="n"/>
      <c r="Z583" s="16" t="n"/>
      <c r="AB583" s="18">
        <f>IF($M583="","",ROUND(YEARFRAC($M583,TODAY()),1))</f>
        <v/>
      </c>
      <c r="AC583" s="19">
        <f>IF($Q583="","",IF($Q583&lt;TODAY(),"Expired",IF($Q583-TODAY()&lt;=90,"Expires within 90 days","In warranty")))</f>
        <v/>
      </c>
      <c r="AD583" s="20">
        <f>IF(OR($M583="",$C583=""),"",IFERROR(EDATE($M583,VALUE(INDEX(Lists!$B$2:$B$11,MATCH($C583,Lists!$A$2:$A$11,0)))),""))</f>
        <v/>
      </c>
      <c r="AE583" s="19">
        <f>IF($AD583="","",IF($AD583&lt;TODAY(),"Overdue",IF($AD583-TODAY()&lt;=90,"Due within 90 days","OK")))</f>
        <v/>
      </c>
      <c r="AF583" s="19">
        <f>IF($A583="","",IF(OR($T583="",$U583=""),"Incomplete",IF(OR($T583="No",$U583="Not enrolled"),"Review","OK")))</f>
        <v/>
      </c>
    </row>
    <row r="584">
      <c r="M584" s="16" t="n"/>
      <c r="N584" s="17" t="n"/>
      <c r="Q584" s="16" t="n"/>
      <c r="Z584" s="16" t="n"/>
      <c r="AB584" s="18">
        <f>IF($M584="","",ROUND(YEARFRAC($M584,TODAY()),1))</f>
        <v/>
      </c>
      <c r="AC584" s="19">
        <f>IF($Q584="","",IF($Q584&lt;TODAY(),"Expired",IF($Q584-TODAY()&lt;=90,"Expires within 90 days","In warranty")))</f>
        <v/>
      </c>
      <c r="AD584" s="20">
        <f>IF(OR($M584="",$C584=""),"",IFERROR(EDATE($M584,VALUE(INDEX(Lists!$B$2:$B$11,MATCH($C584,Lists!$A$2:$A$11,0)))),""))</f>
        <v/>
      </c>
      <c r="AE584" s="19">
        <f>IF($AD584="","",IF($AD584&lt;TODAY(),"Overdue",IF($AD584-TODAY()&lt;=90,"Due within 90 days","OK")))</f>
        <v/>
      </c>
      <c r="AF584" s="19">
        <f>IF($A584="","",IF(OR($T584="",$U584=""),"Incomplete",IF(OR($T584="No",$U584="Not enrolled"),"Review","OK")))</f>
        <v/>
      </c>
    </row>
    <row r="585">
      <c r="M585" s="16" t="n"/>
      <c r="N585" s="17" t="n"/>
      <c r="Q585" s="16" t="n"/>
      <c r="Z585" s="16" t="n"/>
      <c r="AB585" s="18">
        <f>IF($M585="","",ROUND(YEARFRAC($M585,TODAY()),1))</f>
        <v/>
      </c>
      <c r="AC585" s="19">
        <f>IF($Q585="","",IF($Q585&lt;TODAY(),"Expired",IF($Q585-TODAY()&lt;=90,"Expires within 90 days","In warranty")))</f>
        <v/>
      </c>
      <c r="AD585" s="20">
        <f>IF(OR($M585="",$C585=""),"",IFERROR(EDATE($M585,VALUE(INDEX(Lists!$B$2:$B$11,MATCH($C585,Lists!$A$2:$A$11,0)))),""))</f>
        <v/>
      </c>
      <c r="AE585" s="19">
        <f>IF($AD585="","",IF($AD585&lt;TODAY(),"Overdue",IF($AD585-TODAY()&lt;=90,"Due within 90 days","OK")))</f>
        <v/>
      </c>
      <c r="AF585" s="19">
        <f>IF($A585="","",IF(OR($T585="",$U585=""),"Incomplete",IF(OR($T585="No",$U585="Not enrolled"),"Review","OK")))</f>
        <v/>
      </c>
    </row>
    <row r="586">
      <c r="M586" s="16" t="n"/>
      <c r="N586" s="17" t="n"/>
      <c r="Q586" s="16" t="n"/>
      <c r="Z586" s="16" t="n"/>
      <c r="AB586" s="18">
        <f>IF($M586="","",ROUND(YEARFRAC($M586,TODAY()),1))</f>
        <v/>
      </c>
      <c r="AC586" s="19">
        <f>IF($Q586="","",IF($Q586&lt;TODAY(),"Expired",IF($Q586-TODAY()&lt;=90,"Expires within 90 days","In warranty")))</f>
        <v/>
      </c>
      <c r="AD586" s="20">
        <f>IF(OR($M586="",$C586=""),"",IFERROR(EDATE($M586,VALUE(INDEX(Lists!$B$2:$B$11,MATCH($C586,Lists!$A$2:$A$11,0)))),""))</f>
        <v/>
      </c>
      <c r="AE586" s="19">
        <f>IF($AD586="","",IF($AD586&lt;TODAY(),"Overdue",IF($AD586-TODAY()&lt;=90,"Due within 90 days","OK")))</f>
        <v/>
      </c>
      <c r="AF586" s="19">
        <f>IF($A586="","",IF(OR($T586="",$U586=""),"Incomplete",IF(OR($T586="No",$U586="Not enrolled"),"Review","OK")))</f>
        <v/>
      </c>
    </row>
    <row r="587">
      <c r="M587" s="16" t="n"/>
      <c r="N587" s="17" t="n"/>
      <c r="Q587" s="16" t="n"/>
      <c r="Z587" s="16" t="n"/>
      <c r="AB587" s="18">
        <f>IF($M587="","",ROUND(YEARFRAC($M587,TODAY()),1))</f>
        <v/>
      </c>
      <c r="AC587" s="19">
        <f>IF($Q587="","",IF($Q587&lt;TODAY(),"Expired",IF($Q587-TODAY()&lt;=90,"Expires within 90 days","In warranty")))</f>
        <v/>
      </c>
      <c r="AD587" s="20">
        <f>IF(OR($M587="",$C587=""),"",IFERROR(EDATE($M587,VALUE(INDEX(Lists!$B$2:$B$11,MATCH($C587,Lists!$A$2:$A$11,0)))),""))</f>
        <v/>
      </c>
      <c r="AE587" s="19">
        <f>IF($AD587="","",IF($AD587&lt;TODAY(),"Overdue",IF($AD587-TODAY()&lt;=90,"Due within 90 days","OK")))</f>
        <v/>
      </c>
      <c r="AF587" s="19">
        <f>IF($A587="","",IF(OR($T587="",$U587=""),"Incomplete",IF(OR($T587="No",$U587="Not enrolled"),"Review","OK")))</f>
        <v/>
      </c>
    </row>
    <row r="588">
      <c r="M588" s="16" t="n"/>
      <c r="N588" s="17" t="n"/>
      <c r="Q588" s="16" t="n"/>
      <c r="Z588" s="16" t="n"/>
      <c r="AB588" s="18">
        <f>IF($M588="","",ROUND(YEARFRAC($M588,TODAY()),1))</f>
        <v/>
      </c>
      <c r="AC588" s="19">
        <f>IF($Q588="","",IF($Q588&lt;TODAY(),"Expired",IF($Q588-TODAY()&lt;=90,"Expires within 90 days","In warranty")))</f>
        <v/>
      </c>
      <c r="AD588" s="20">
        <f>IF(OR($M588="",$C588=""),"",IFERROR(EDATE($M588,VALUE(INDEX(Lists!$B$2:$B$11,MATCH($C588,Lists!$A$2:$A$11,0)))),""))</f>
        <v/>
      </c>
      <c r="AE588" s="19">
        <f>IF($AD588="","",IF($AD588&lt;TODAY(),"Overdue",IF($AD588-TODAY()&lt;=90,"Due within 90 days","OK")))</f>
        <v/>
      </c>
      <c r="AF588" s="19">
        <f>IF($A588="","",IF(OR($T588="",$U588=""),"Incomplete",IF(OR($T588="No",$U588="Not enrolled"),"Review","OK")))</f>
        <v/>
      </c>
    </row>
    <row r="589">
      <c r="M589" s="16" t="n"/>
      <c r="N589" s="17" t="n"/>
      <c r="Q589" s="16" t="n"/>
      <c r="Z589" s="16" t="n"/>
      <c r="AB589" s="18">
        <f>IF($M589="","",ROUND(YEARFRAC($M589,TODAY()),1))</f>
        <v/>
      </c>
      <c r="AC589" s="19">
        <f>IF($Q589="","",IF($Q589&lt;TODAY(),"Expired",IF($Q589-TODAY()&lt;=90,"Expires within 90 days","In warranty")))</f>
        <v/>
      </c>
      <c r="AD589" s="20">
        <f>IF(OR($M589="",$C589=""),"",IFERROR(EDATE($M589,VALUE(INDEX(Lists!$B$2:$B$11,MATCH($C589,Lists!$A$2:$A$11,0)))),""))</f>
        <v/>
      </c>
      <c r="AE589" s="19">
        <f>IF($AD589="","",IF($AD589&lt;TODAY(),"Overdue",IF($AD589-TODAY()&lt;=90,"Due within 90 days","OK")))</f>
        <v/>
      </c>
      <c r="AF589" s="19">
        <f>IF($A589="","",IF(OR($T589="",$U589=""),"Incomplete",IF(OR($T589="No",$U589="Not enrolled"),"Review","OK")))</f>
        <v/>
      </c>
    </row>
    <row r="590">
      <c r="M590" s="16" t="n"/>
      <c r="N590" s="17" t="n"/>
      <c r="Q590" s="16" t="n"/>
      <c r="Z590" s="16" t="n"/>
      <c r="AB590" s="18">
        <f>IF($M590="","",ROUND(YEARFRAC($M590,TODAY()),1))</f>
        <v/>
      </c>
      <c r="AC590" s="19">
        <f>IF($Q590="","",IF($Q590&lt;TODAY(),"Expired",IF($Q590-TODAY()&lt;=90,"Expires within 90 days","In warranty")))</f>
        <v/>
      </c>
      <c r="AD590" s="20">
        <f>IF(OR($M590="",$C590=""),"",IFERROR(EDATE($M590,VALUE(INDEX(Lists!$B$2:$B$11,MATCH($C590,Lists!$A$2:$A$11,0)))),""))</f>
        <v/>
      </c>
      <c r="AE590" s="19">
        <f>IF($AD590="","",IF($AD590&lt;TODAY(),"Overdue",IF($AD590-TODAY()&lt;=90,"Due within 90 days","OK")))</f>
        <v/>
      </c>
      <c r="AF590" s="19">
        <f>IF($A590="","",IF(OR($T590="",$U590=""),"Incomplete",IF(OR($T590="No",$U590="Not enrolled"),"Review","OK")))</f>
        <v/>
      </c>
    </row>
    <row r="591">
      <c r="M591" s="16" t="n"/>
      <c r="N591" s="17" t="n"/>
      <c r="Q591" s="16" t="n"/>
      <c r="Z591" s="16" t="n"/>
      <c r="AB591" s="18">
        <f>IF($M591="","",ROUND(YEARFRAC($M591,TODAY()),1))</f>
        <v/>
      </c>
      <c r="AC591" s="19">
        <f>IF($Q591="","",IF($Q591&lt;TODAY(),"Expired",IF($Q591-TODAY()&lt;=90,"Expires within 90 days","In warranty")))</f>
        <v/>
      </c>
      <c r="AD591" s="20">
        <f>IF(OR($M591="",$C591=""),"",IFERROR(EDATE($M591,VALUE(INDEX(Lists!$B$2:$B$11,MATCH($C591,Lists!$A$2:$A$11,0)))),""))</f>
        <v/>
      </c>
      <c r="AE591" s="19">
        <f>IF($AD591="","",IF($AD591&lt;TODAY(),"Overdue",IF($AD591-TODAY()&lt;=90,"Due within 90 days","OK")))</f>
        <v/>
      </c>
      <c r="AF591" s="19">
        <f>IF($A591="","",IF(OR($T591="",$U591=""),"Incomplete",IF(OR($T591="No",$U591="Not enrolled"),"Review","OK")))</f>
        <v/>
      </c>
    </row>
    <row r="592">
      <c r="M592" s="16" t="n"/>
      <c r="N592" s="17" t="n"/>
      <c r="Q592" s="16" t="n"/>
      <c r="Z592" s="16" t="n"/>
      <c r="AB592" s="18">
        <f>IF($M592="","",ROUND(YEARFRAC($M592,TODAY()),1))</f>
        <v/>
      </c>
      <c r="AC592" s="19">
        <f>IF($Q592="","",IF($Q592&lt;TODAY(),"Expired",IF($Q592-TODAY()&lt;=90,"Expires within 90 days","In warranty")))</f>
        <v/>
      </c>
      <c r="AD592" s="20">
        <f>IF(OR($M592="",$C592=""),"",IFERROR(EDATE($M592,VALUE(INDEX(Lists!$B$2:$B$11,MATCH($C592,Lists!$A$2:$A$11,0)))),""))</f>
        <v/>
      </c>
      <c r="AE592" s="19">
        <f>IF($AD592="","",IF($AD592&lt;TODAY(),"Overdue",IF($AD592-TODAY()&lt;=90,"Due within 90 days","OK")))</f>
        <v/>
      </c>
      <c r="AF592" s="19">
        <f>IF($A592="","",IF(OR($T592="",$U592=""),"Incomplete",IF(OR($T592="No",$U592="Not enrolled"),"Review","OK")))</f>
        <v/>
      </c>
    </row>
    <row r="593">
      <c r="M593" s="16" t="n"/>
      <c r="N593" s="17" t="n"/>
      <c r="Q593" s="16" t="n"/>
      <c r="Z593" s="16" t="n"/>
      <c r="AB593" s="18">
        <f>IF($M593="","",ROUND(YEARFRAC($M593,TODAY()),1))</f>
        <v/>
      </c>
      <c r="AC593" s="19">
        <f>IF($Q593="","",IF($Q593&lt;TODAY(),"Expired",IF($Q593-TODAY()&lt;=90,"Expires within 90 days","In warranty")))</f>
        <v/>
      </c>
      <c r="AD593" s="20">
        <f>IF(OR($M593="",$C593=""),"",IFERROR(EDATE($M593,VALUE(INDEX(Lists!$B$2:$B$11,MATCH($C593,Lists!$A$2:$A$11,0)))),""))</f>
        <v/>
      </c>
      <c r="AE593" s="19">
        <f>IF($AD593="","",IF($AD593&lt;TODAY(),"Overdue",IF($AD593-TODAY()&lt;=90,"Due within 90 days","OK")))</f>
        <v/>
      </c>
      <c r="AF593" s="19">
        <f>IF($A593="","",IF(OR($T593="",$U593=""),"Incomplete",IF(OR($T593="No",$U593="Not enrolled"),"Review","OK")))</f>
        <v/>
      </c>
    </row>
    <row r="594">
      <c r="M594" s="16" t="n"/>
      <c r="N594" s="17" t="n"/>
      <c r="Q594" s="16" t="n"/>
      <c r="Z594" s="16" t="n"/>
      <c r="AB594" s="18">
        <f>IF($M594="","",ROUND(YEARFRAC($M594,TODAY()),1))</f>
        <v/>
      </c>
      <c r="AC594" s="19">
        <f>IF($Q594="","",IF($Q594&lt;TODAY(),"Expired",IF($Q594-TODAY()&lt;=90,"Expires within 90 days","In warranty")))</f>
        <v/>
      </c>
      <c r="AD594" s="20">
        <f>IF(OR($M594="",$C594=""),"",IFERROR(EDATE($M594,VALUE(INDEX(Lists!$B$2:$B$11,MATCH($C594,Lists!$A$2:$A$11,0)))),""))</f>
        <v/>
      </c>
      <c r="AE594" s="19">
        <f>IF($AD594="","",IF($AD594&lt;TODAY(),"Overdue",IF($AD594-TODAY()&lt;=90,"Due within 90 days","OK")))</f>
        <v/>
      </c>
      <c r="AF594" s="19">
        <f>IF($A594="","",IF(OR($T594="",$U594=""),"Incomplete",IF(OR($T594="No",$U594="Not enrolled"),"Review","OK")))</f>
        <v/>
      </c>
    </row>
    <row r="595">
      <c r="M595" s="16" t="n"/>
      <c r="N595" s="17" t="n"/>
      <c r="Q595" s="16" t="n"/>
      <c r="Z595" s="16" t="n"/>
      <c r="AB595" s="18">
        <f>IF($M595="","",ROUND(YEARFRAC($M595,TODAY()),1))</f>
        <v/>
      </c>
      <c r="AC595" s="19">
        <f>IF($Q595="","",IF($Q595&lt;TODAY(),"Expired",IF($Q595-TODAY()&lt;=90,"Expires within 90 days","In warranty")))</f>
        <v/>
      </c>
      <c r="AD595" s="20">
        <f>IF(OR($M595="",$C595=""),"",IFERROR(EDATE($M595,VALUE(INDEX(Lists!$B$2:$B$11,MATCH($C595,Lists!$A$2:$A$11,0)))),""))</f>
        <v/>
      </c>
      <c r="AE595" s="19">
        <f>IF($AD595="","",IF($AD595&lt;TODAY(),"Overdue",IF($AD595-TODAY()&lt;=90,"Due within 90 days","OK")))</f>
        <v/>
      </c>
      <c r="AF595" s="19">
        <f>IF($A595="","",IF(OR($T595="",$U595=""),"Incomplete",IF(OR($T595="No",$U595="Not enrolled"),"Review","OK")))</f>
        <v/>
      </c>
    </row>
    <row r="596">
      <c r="M596" s="16" t="n"/>
      <c r="N596" s="17" t="n"/>
      <c r="Q596" s="16" t="n"/>
      <c r="Z596" s="16" t="n"/>
      <c r="AB596" s="18">
        <f>IF($M596="","",ROUND(YEARFRAC($M596,TODAY()),1))</f>
        <v/>
      </c>
      <c r="AC596" s="19">
        <f>IF($Q596="","",IF($Q596&lt;TODAY(),"Expired",IF($Q596-TODAY()&lt;=90,"Expires within 90 days","In warranty")))</f>
        <v/>
      </c>
      <c r="AD596" s="20">
        <f>IF(OR($M596="",$C596=""),"",IFERROR(EDATE($M596,VALUE(INDEX(Lists!$B$2:$B$11,MATCH($C596,Lists!$A$2:$A$11,0)))),""))</f>
        <v/>
      </c>
      <c r="AE596" s="19">
        <f>IF($AD596="","",IF($AD596&lt;TODAY(),"Overdue",IF($AD596-TODAY()&lt;=90,"Due within 90 days","OK")))</f>
        <v/>
      </c>
      <c r="AF596" s="19">
        <f>IF($A596="","",IF(OR($T596="",$U596=""),"Incomplete",IF(OR($T596="No",$U596="Not enrolled"),"Review","OK")))</f>
        <v/>
      </c>
    </row>
    <row r="597">
      <c r="M597" s="16" t="n"/>
      <c r="N597" s="17" t="n"/>
      <c r="Q597" s="16" t="n"/>
      <c r="Z597" s="16" t="n"/>
      <c r="AB597" s="18">
        <f>IF($M597="","",ROUND(YEARFRAC($M597,TODAY()),1))</f>
        <v/>
      </c>
      <c r="AC597" s="19">
        <f>IF($Q597="","",IF($Q597&lt;TODAY(),"Expired",IF($Q597-TODAY()&lt;=90,"Expires within 90 days","In warranty")))</f>
        <v/>
      </c>
      <c r="AD597" s="20">
        <f>IF(OR($M597="",$C597=""),"",IFERROR(EDATE($M597,VALUE(INDEX(Lists!$B$2:$B$11,MATCH($C597,Lists!$A$2:$A$11,0)))),""))</f>
        <v/>
      </c>
      <c r="AE597" s="19">
        <f>IF($AD597="","",IF($AD597&lt;TODAY(),"Overdue",IF($AD597-TODAY()&lt;=90,"Due within 90 days","OK")))</f>
        <v/>
      </c>
      <c r="AF597" s="19">
        <f>IF($A597="","",IF(OR($T597="",$U597=""),"Incomplete",IF(OR($T597="No",$U597="Not enrolled"),"Review","OK")))</f>
        <v/>
      </c>
    </row>
    <row r="598">
      <c r="M598" s="16" t="n"/>
      <c r="N598" s="17" t="n"/>
      <c r="Q598" s="16" t="n"/>
      <c r="Z598" s="16" t="n"/>
      <c r="AB598" s="18">
        <f>IF($M598="","",ROUND(YEARFRAC($M598,TODAY()),1))</f>
        <v/>
      </c>
      <c r="AC598" s="19">
        <f>IF($Q598="","",IF($Q598&lt;TODAY(),"Expired",IF($Q598-TODAY()&lt;=90,"Expires within 90 days","In warranty")))</f>
        <v/>
      </c>
      <c r="AD598" s="20">
        <f>IF(OR($M598="",$C598=""),"",IFERROR(EDATE($M598,VALUE(INDEX(Lists!$B$2:$B$11,MATCH($C598,Lists!$A$2:$A$11,0)))),""))</f>
        <v/>
      </c>
      <c r="AE598" s="19">
        <f>IF($AD598="","",IF($AD598&lt;TODAY(),"Overdue",IF($AD598-TODAY()&lt;=90,"Due within 90 days","OK")))</f>
        <v/>
      </c>
      <c r="AF598" s="19">
        <f>IF($A598="","",IF(OR($T598="",$U598=""),"Incomplete",IF(OR($T598="No",$U598="Not enrolled"),"Review","OK")))</f>
        <v/>
      </c>
    </row>
    <row r="599">
      <c r="M599" s="16" t="n"/>
      <c r="N599" s="17" t="n"/>
      <c r="Q599" s="16" t="n"/>
      <c r="Z599" s="16" t="n"/>
      <c r="AB599" s="18">
        <f>IF($M599="","",ROUND(YEARFRAC($M599,TODAY()),1))</f>
        <v/>
      </c>
      <c r="AC599" s="19">
        <f>IF($Q599="","",IF($Q599&lt;TODAY(),"Expired",IF($Q599-TODAY()&lt;=90,"Expires within 90 days","In warranty")))</f>
        <v/>
      </c>
      <c r="AD599" s="20">
        <f>IF(OR($M599="",$C599=""),"",IFERROR(EDATE($M599,VALUE(INDEX(Lists!$B$2:$B$11,MATCH($C599,Lists!$A$2:$A$11,0)))),""))</f>
        <v/>
      </c>
      <c r="AE599" s="19">
        <f>IF($AD599="","",IF($AD599&lt;TODAY(),"Overdue",IF($AD599-TODAY()&lt;=90,"Due within 90 days","OK")))</f>
        <v/>
      </c>
      <c r="AF599" s="19">
        <f>IF($A599="","",IF(OR($T599="",$U599=""),"Incomplete",IF(OR($T599="No",$U599="Not enrolled"),"Review","OK")))</f>
        <v/>
      </c>
    </row>
    <row r="600">
      <c r="M600" s="16" t="n"/>
      <c r="N600" s="17" t="n"/>
      <c r="Q600" s="16" t="n"/>
      <c r="Z600" s="16" t="n"/>
      <c r="AB600" s="18">
        <f>IF($M600="","",ROUND(YEARFRAC($M600,TODAY()),1))</f>
        <v/>
      </c>
      <c r="AC600" s="19">
        <f>IF($Q600="","",IF($Q600&lt;TODAY(),"Expired",IF($Q600-TODAY()&lt;=90,"Expires within 90 days","In warranty")))</f>
        <v/>
      </c>
      <c r="AD600" s="20">
        <f>IF(OR($M600="",$C600=""),"",IFERROR(EDATE($M600,VALUE(INDEX(Lists!$B$2:$B$11,MATCH($C600,Lists!$A$2:$A$11,0)))),""))</f>
        <v/>
      </c>
      <c r="AE600" s="19">
        <f>IF($AD600="","",IF($AD600&lt;TODAY(),"Overdue",IF($AD600-TODAY()&lt;=90,"Due within 90 days","OK")))</f>
        <v/>
      </c>
      <c r="AF600" s="19">
        <f>IF($A600="","",IF(OR($T600="",$U600=""),"Incomplete",IF(OR($T600="No",$U600="Not enrolled"),"Review","OK")))</f>
        <v/>
      </c>
    </row>
    <row r="601">
      <c r="M601" s="16" t="n"/>
      <c r="N601" s="17" t="n"/>
      <c r="Q601" s="16" t="n"/>
      <c r="Z601" s="16" t="n"/>
      <c r="AB601" s="18">
        <f>IF($M601="","",ROUND(YEARFRAC($M601,TODAY()),1))</f>
        <v/>
      </c>
      <c r="AC601" s="19">
        <f>IF($Q601="","",IF($Q601&lt;TODAY(),"Expired",IF($Q601-TODAY()&lt;=90,"Expires within 90 days","In warranty")))</f>
        <v/>
      </c>
      <c r="AD601" s="20">
        <f>IF(OR($M601="",$C601=""),"",IFERROR(EDATE($M601,VALUE(INDEX(Lists!$B$2:$B$11,MATCH($C601,Lists!$A$2:$A$11,0)))),""))</f>
        <v/>
      </c>
      <c r="AE601" s="19">
        <f>IF($AD601="","",IF($AD601&lt;TODAY(),"Overdue",IF($AD601-TODAY()&lt;=90,"Due within 90 days","OK")))</f>
        <v/>
      </c>
      <c r="AF601" s="19">
        <f>IF($A601="","",IF(OR($T601="",$U601=""),"Incomplete",IF(OR($T601="No",$U601="Not enrolled"),"Review","OK")))</f>
        <v/>
      </c>
    </row>
    <row r="602">
      <c r="M602" s="16" t="n"/>
      <c r="N602" s="17" t="n"/>
      <c r="Q602" s="16" t="n"/>
      <c r="Z602" s="16" t="n"/>
      <c r="AB602" s="18">
        <f>IF($M602="","",ROUND(YEARFRAC($M602,TODAY()),1))</f>
        <v/>
      </c>
      <c r="AC602" s="19">
        <f>IF($Q602="","",IF($Q602&lt;TODAY(),"Expired",IF($Q602-TODAY()&lt;=90,"Expires within 90 days","In warranty")))</f>
        <v/>
      </c>
      <c r="AD602" s="20">
        <f>IF(OR($M602="",$C602=""),"",IFERROR(EDATE($M602,VALUE(INDEX(Lists!$B$2:$B$11,MATCH($C602,Lists!$A$2:$A$11,0)))),""))</f>
        <v/>
      </c>
      <c r="AE602" s="19">
        <f>IF($AD602="","",IF($AD602&lt;TODAY(),"Overdue",IF($AD602-TODAY()&lt;=90,"Due within 90 days","OK")))</f>
        <v/>
      </c>
      <c r="AF602" s="19">
        <f>IF($A602="","",IF(OR($T602="",$U602=""),"Incomplete",IF(OR($T602="No",$U602="Not enrolled"),"Review","OK")))</f>
        <v/>
      </c>
    </row>
    <row r="603">
      <c r="M603" s="16" t="n"/>
      <c r="N603" s="17" t="n"/>
      <c r="Q603" s="16" t="n"/>
      <c r="Z603" s="16" t="n"/>
      <c r="AB603" s="18">
        <f>IF($M603="","",ROUND(YEARFRAC($M603,TODAY()),1))</f>
        <v/>
      </c>
      <c r="AC603" s="19">
        <f>IF($Q603="","",IF($Q603&lt;TODAY(),"Expired",IF($Q603-TODAY()&lt;=90,"Expires within 90 days","In warranty")))</f>
        <v/>
      </c>
      <c r="AD603" s="20">
        <f>IF(OR($M603="",$C603=""),"",IFERROR(EDATE($M603,VALUE(INDEX(Lists!$B$2:$B$11,MATCH($C603,Lists!$A$2:$A$11,0)))),""))</f>
        <v/>
      </c>
      <c r="AE603" s="19">
        <f>IF($AD603="","",IF($AD603&lt;TODAY(),"Overdue",IF($AD603-TODAY()&lt;=90,"Due within 90 days","OK")))</f>
        <v/>
      </c>
      <c r="AF603" s="19">
        <f>IF($A603="","",IF(OR($T603="",$U603=""),"Incomplete",IF(OR($T603="No",$U603="Not enrolled"),"Review","OK")))</f>
        <v/>
      </c>
    </row>
    <row r="604">
      <c r="M604" s="16" t="n"/>
      <c r="N604" s="17" t="n"/>
      <c r="Q604" s="16" t="n"/>
      <c r="Z604" s="16" t="n"/>
      <c r="AB604" s="18">
        <f>IF($M604="","",ROUND(YEARFRAC($M604,TODAY()),1))</f>
        <v/>
      </c>
      <c r="AC604" s="19">
        <f>IF($Q604="","",IF($Q604&lt;TODAY(),"Expired",IF($Q604-TODAY()&lt;=90,"Expires within 90 days","In warranty")))</f>
        <v/>
      </c>
      <c r="AD604" s="20">
        <f>IF(OR($M604="",$C604=""),"",IFERROR(EDATE($M604,VALUE(INDEX(Lists!$B$2:$B$11,MATCH($C604,Lists!$A$2:$A$11,0)))),""))</f>
        <v/>
      </c>
      <c r="AE604" s="19">
        <f>IF($AD604="","",IF($AD604&lt;TODAY(),"Overdue",IF($AD604-TODAY()&lt;=90,"Due within 90 days","OK")))</f>
        <v/>
      </c>
      <c r="AF604" s="19">
        <f>IF($A604="","",IF(OR($T604="",$U604=""),"Incomplete",IF(OR($T604="No",$U604="Not enrolled"),"Review","OK")))</f>
        <v/>
      </c>
    </row>
    <row r="605">
      <c r="M605" s="16" t="n"/>
      <c r="N605" s="17" t="n"/>
      <c r="Q605" s="16" t="n"/>
      <c r="Z605" s="16" t="n"/>
      <c r="AB605" s="18">
        <f>IF($M605="","",ROUND(YEARFRAC($M605,TODAY()),1))</f>
        <v/>
      </c>
      <c r="AC605" s="19">
        <f>IF($Q605="","",IF($Q605&lt;TODAY(),"Expired",IF($Q605-TODAY()&lt;=90,"Expires within 90 days","In warranty")))</f>
        <v/>
      </c>
      <c r="AD605" s="20">
        <f>IF(OR($M605="",$C605=""),"",IFERROR(EDATE($M605,VALUE(INDEX(Lists!$B$2:$B$11,MATCH($C605,Lists!$A$2:$A$11,0)))),""))</f>
        <v/>
      </c>
      <c r="AE605" s="19">
        <f>IF($AD605="","",IF($AD605&lt;TODAY(),"Overdue",IF($AD605-TODAY()&lt;=90,"Due within 90 days","OK")))</f>
        <v/>
      </c>
      <c r="AF605" s="19">
        <f>IF($A605="","",IF(OR($T605="",$U605=""),"Incomplete",IF(OR($T605="No",$U605="Not enrolled"),"Review","OK")))</f>
        <v/>
      </c>
    </row>
    <row r="606">
      <c r="M606" s="16" t="n"/>
      <c r="N606" s="17" t="n"/>
      <c r="Q606" s="16" t="n"/>
      <c r="Z606" s="16" t="n"/>
      <c r="AB606" s="18">
        <f>IF($M606="","",ROUND(YEARFRAC($M606,TODAY()),1))</f>
        <v/>
      </c>
      <c r="AC606" s="19">
        <f>IF($Q606="","",IF($Q606&lt;TODAY(),"Expired",IF($Q606-TODAY()&lt;=90,"Expires within 90 days","In warranty")))</f>
        <v/>
      </c>
      <c r="AD606" s="20">
        <f>IF(OR($M606="",$C606=""),"",IFERROR(EDATE($M606,VALUE(INDEX(Lists!$B$2:$B$11,MATCH($C606,Lists!$A$2:$A$11,0)))),""))</f>
        <v/>
      </c>
      <c r="AE606" s="19">
        <f>IF($AD606="","",IF($AD606&lt;TODAY(),"Overdue",IF($AD606-TODAY()&lt;=90,"Due within 90 days","OK")))</f>
        <v/>
      </c>
      <c r="AF606" s="19">
        <f>IF($A606="","",IF(OR($T606="",$U606=""),"Incomplete",IF(OR($T606="No",$U606="Not enrolled"),"Review","OK")))</f>
        <v/>
      </c>
    </row>
    <row r="607">
      <c r="M607" s="16" t="n"/>
      <c r="N607" s="17" t="n"/>
      <c r="Q607" s="16" t="n"/>
      <c r="Z607" s="16" t="n"/>
      <c r="AB607" s="18">
        <f>IF($M607="","",ROUND(YEARFRAC($M607,TODAY()),1))</f>
        <v/>
      </c>
      <c r="AC607" s="19">
        <f>IF($Q607="","",IF($Q607&lt;TODAY(),"Expired",IF($Q607-TODAY()&lt;=90,"Expires within 90 days","In warranty")))</f>
        <v/>
      </c>
      <c r="AD607" s="20">
        <f>IF(OR($M607="",$C607=""),"",IFERROR(EDATE($M607,VALUE(INDEX(Lists!$B$2:$B$11,MATCH($C607,Lists!$A$2:$A$11,0)))),""))</f>
        <v/>
      </c>
      <c r="AE607" s="19">
        <f>IF($AD607="","",IF($AD607&lt;TODAY(),"Overdue",IF($AD607-TODAY()&lt;=90,"Due within 90 days","OK")))</f>
        <v/>
      </c>
      <c r="AF607" s="19">
        <f>IF($A607="","",IF(OR($T607="",$U607=""),"Incomplete",IF(OR($T607="No",$U607="Not enrolled"),"Review","OK")))</f>
        <v/>
      </c>
    </row>
    <row r="608">
      <c r="M608" s="16" t="n"/>
      <c r="N608" s="17" t="n"/>
      <c r="Q608" s="16" t="n"/>
      <c r="Z608" s="16" t="n"/>
      <c r="AB608" s="18">
        <f>IF($M608="","",ROUND(YEARFRAC($M608,TODAY()),1))</f>
        <v/>
      </c>
      <c r="AC608" s="19">
        <f>IF($Q608="","",IF($Q608&lt;TODAY(),"Expired",IF($Q608-TODAY()&lt;=90,"Expires within 90 days","In warranty")))</f>
        <v/>
      </c>
      <c r="AD608" s="20">
        <f>IF(OR($M608="",$C608=""),"",IFERROR(EDATE($M608,VALUE(INDEX(Lists!$B$2:$B$11,MATCH($C608,Lists!$A$2:$A$11,0)))),""))</f>
        <v/>
      </c>
      <c r="AE608" s="19">
        <f>IF($AD608="","",IF($AD608&lt;TODAY(),"Overdue",IF($AD608-TODAY()&lt;=90,"Due within 90 days","OK")))</f>
        <v/>
      </c>
      <c r="AF608" s="19">
        <f>IF($A608="","",IF(OR($T608="",$U608=""),"Incomplete",IF(OR($T608="No",$U608="Not enrolled"),"Review","OK")))</f>
        <v/>
      </c>
    </row>
    <row r="609">
      <c r="M609" s="16" t="n"/>
      <c r="N609" s="17" t="n"/>
      <c r="Q609" s="16" t="n"/>
      <c r="Z609" s="16" t="n"/>
      <c r="AB609" s="18">
        <f>IF($M609="","",ROUND(YEARFRAC($M609,TODAY()),1))</f>
        <v/>
      </c>
      <c r="AC609" s="19">
        <f>IF($Q609="","",IF($Q609&lt;TODAY(),"Expired",IF($Q609-TODAY()&lt;=90,"Expires within 90 days","In warranty")))</f>
        <v/>
      </c>
      <c r="AD609" s="20">
        <f>IF(OR($M609="",$C609=""),"",IFERROR(EDATE($M609,VALUE(INDEX(Lists!$B$2:$B$11,MATCH($C609,Lists!$A$2:$A$11,0)))),""))</f>
        <v/>
      </c>
      <c r="AE609" s="19">
        <f>IF($AD609="","",IF($AD609&lt;TODAY(),"Overdue",IF($AD609-TODAY()&lt;=90,"Due within 90 days","OK")))</f>
        <v/>
      </c>
      <c r="AF609" s="19">
        <f>IF($A609="","",IF(OR($T609="",$U609=""),"Incomplete",IF(OR($T609="No",$U609="Not enrolled"),"Review","OK")))</f>
        <v/>
      </c>
    </row>
    <row r="610">
      <c r="M610" s="16" t="n"/>
      <c r="N610" s="17" t="n"/>
      <c r="Q610" s="16" t="n"/>
      <c r="Z610" s="16" t="n"/>
      <c r="AB610" s="18">
        <f>IF($M610="","",ROUND(YEARFRAC($M610,TODAY()),1))</f>
        <v/>
      </c>
      <c r="AC610" s="19">
        <f>IF($Q610="","",IF($Q610&lt;TODAY(),"Expired",IF($Q610-TODAY()&lt;=90,"Expires within 90 days","In warranty")))</f>
        <v/>
      </c>
      <c r="AD610" s="20">
        <f>IF(OR($M610="",$C610=""),"",IFERROR(EDATE($M610,VALUE(INDEX(Lists!$B$2:$B$11,MATCH($C610,Lists!$A$2:$A$11,0)))),""))</f>
        <v/>
      </c>
      <c r="AE610" s="19">
        <f>IF($AD610="","",IF($AD610&lt;TODAY(),"Overdue",IF($AD610-TODAY()&lt;=90,"Due within 90 days","OK")))</f>
        <v/>
      </c>
      <c r="AF610" s="19">
        <f>IF($A610="","",IF(OR($T610="",$U610=""),"Incomplete",IF(OR($T610="No",$U610="Not enrolled"),"Review","OK")))</f>
        <v/>
      </c>
    </row>
    <row r="611">
      <c r="M611" s="16" t="n"/>
      <c r="N611" s="17" t="n"/>
      <c r="Q611" s="16" t="n"/>
      <c r="Z611" s="16" t="n"/>
      <c r="AB611" s="18">
        <f>IF($M611="","",ROUND(YEARFRAC($M611,TODAY()),1))</f>
        <v/>
      </c>
      <c r="AC611" s="19">
        <f>IF($Q611="","",IF($Q611&lt;TODAY(),"Expired",IF($Q611-TODAY()&lt;=90,"Expires within 90 days","In warranty")))</f>
        <v/>
      </c>
      <c r="AD611" s="20">
        <f>IF(OR($M611="",$C611=""),"",IFERROR(EDATE($M611,VALUE(INDEX(Lists!$B$2:$B$11,MATCH($C611,Lists!$A$2:$A$11,0)))),""))</f>
        <v/>
      </c>
      <c r="AE611" s="19">
        <f>IF($AD611="","",IF($AD611&lt;TODAY(),"Overdue",IF($AD611-TODAY()&lt;=90,"Due within 90 days","OK")))</f>
        <v/>
      </c>
      <c r="AF611" s="19">
        <f>IF($A611="","",IF(OR($T611="",$U611=""),"Incomplete",IF(OR($T611="No",$U611="Not enrolled"),"Review","OK")))</f>
        <v/>
      </c>
    </row>
    <row r="612">
      <c r="M612" s="16" t="n"/>
      <c r="N612" s="17" t="n"/>
      <c r="Q612" s="16" t="n"/>
      <c r="Z612" s="16" t="n"/>
      <c r="AB612" s="18">
        <f>IF($M612="","",ROUND(YEARFRAC($M612,TODAY()),1))</f>
        <v/>
      </c>
      <c r="AC612" s="19">
        <f>IF($Q612="","",IF($Q612&lt;TODAY(),"Expired",IF($Q612-TODAY()&lt;=90,"Expires within 90 days","In warranty")))</f>
        <v/>
      </c>
      <c r="AD612" s="20">
        <f>IF(OR($M612="",$C612=""),"",IFERROR(EDATE($M612,VALUE(INDEX(Lists!$B$2:$B$11,MATCH($C612,Lists!$A$2:$A$11,0)))),""))</f>
        <v/>
      </c>
      <c r="AE612" s="19">
        <f>IF($AD612="","",IF($AD612&lt;TODAY(),"Overdue",IF($AD612-TODAY()&lt;=90,"Due within 90 days","OK")))</f>
        <v/>
      </c>
      <c r="AF612" s="19">
        <f>IF($A612="","",IF(OR($T612="",$U612=""),"Incomplete",IF(OR($T612="No",$U612="Not enrolled"),"Review","OK")))</f>
        <v/>
      </c>
    </row>
    <row r="613">
      <c r="M613" s="16" t="n"/>
      <c r="N613" s="17" t="n"/>
      <c r="Q613" s="16" t="n"/>
      <c r="Z613" s="16" t="n"/>
      <c r="AB613" s="18">
        <f>IF($M613="","",ROUND(YEARFRAC($M613,TODAY()),1))</f>
        <v/>
      </c>
      <c r="AC613" s="19">
        <f>IF($Q613="","",IF($Q613&lt;TODAY(),"Expired",IF($Q613-TODAY()&lt;=90,"Expires within 90 days","In warranty")))</f>
        <v/>
      </c>
      <c r="AD613" s="20">
        <f>IF(OR($M613="",$C613=""),"",IFERROR(EDATE($M613,VALUE(INDEX(Lists!$B$2:$B$11,MATCH($C613,Lists!$A$2:$A$11,0)))),""))</f>
        <v/>
      </c>
      <c r="AE613" s="19">
        <f>IF($AD613="","",IF($AD613&lt;TODAY(),"Overdue",IF($AD613-TODAY()&lt;=90,"Due within 90 days","OK")))</f>
        <v/>
      </c>
      <c r="AF613" s="19">
        <f>IF($A613="","",IF(OR($T613="",$U613=""),"Incomplete",IF(OR($T613="No",$U613="Not enrolled"),"Review","OK")))</f>
        <v/>
      </c>
    </row>
    <row r="614">
      <c r="M614" s="16" t="n"/>
      <c r="N614" s="17" t="n"/>
      <c r="Q614" s="16" t="n"/>
      <c r="Z614" s="16" t="n"/>
      <c r="AB614" s="18">
        <f>IF($M614="","",ROUND(YEARFRAC($M614,TODAY()),1))</f>
        <v/>
      </c>
      <c r="AC614" s="19">
        <f>IF($Q614="","",IF($Q614&lt;TODAY(),"Expired",IF($Q614-TODAY()&lt;=90,"Expires within 90 days","In warranty")))</f>
        <v/>
      </c>
      <c r="AD614" s="20">
        <f>IF(OR($M614="",$C614=""),"",IFERROR(EDATE($M614,VALUE(INDEX(Lists!$B$2:$B$11,MATCH($C614,Lists!$A$2:$A$11,0)))),""))</f>
        <v/>
      </c>
      <c r="AE614" s="19">
        <f>IF($AD614="","",IF($AD614&lt;TODAY(),"Overdue",IF($AD614-TODAY()&lt;=90,"Due within 90 days","OK")))</f>
        <v/>
      </c>
      <c r="AF614" s="19">
        <f>IF($A614="","",IF(OR($T614="",$U614=""),"Incomplete",IF(OR($T614="No",$U614="Not enrolled"),"Review","OK")))</f>
        <v/>
      </c>
    </row>
    <row r="615">
      <c r="M615" s="16" t="n"/>
      <c r="N615" s="17" t="n"/>
      <c r="Q615" s="16" t="n"/>
      <c r="Z615" s="16" t="n"/>
      <c r="AB615" s="18">
        <f>IF($M615="","",ROUND(YEARFRAC($M615,TODAY()),1))</f>
        <v/>
      </c>
      <c r="AC615" s="19">
        <f>IF($Q615="","",IF($Q615&lt;TODAY(),"Expired",IF($Q615-TODAY()&lt;=90,"Expires within 90 days","In warranty")))</f>
        <v/>
      </c>
      <c r="AD615" s="20">
        <f>IF(OR($M615="",$C615=""),"",IFERROR(EDATE($M615,VALUE(INDEX(Lists!$B$2:$B$11,MATCH($C615,Lists!$A$2:$A$11,0)))),""))</f>
        <v/>
      </c>
      <c r="AE615" s="19">
        <f>IF($AD615="","",IF($AD615&lt;TODAY(),"Overdue",IF($AD615-TODAY()&lt;=90,"Due within 90 days","OK")))</f>
        <v/>
      </c>
      <c r="AF615" s="19">
        <f>IF($A615="","",IF(OR($T615="",$U615=""),"Incomplete",IF(OR($T615="No",$U615="Not enrolled"),"Review","OK")))</f>
        <v/>
      </c>
    </row>
    <row r="616">
      <c r="M616" s="16" t="n"/>
      <c r="N616" s="17" t="n"/>
      <c r="Q616" s="16" t="n"/>
      <c r="Z616" s="16" t="n"/>
      <c r="AB616" s="18">
        <f>IF($M616="","",ROUND(YEARFRAC($M616,TODAY()),1))</f>
        <v/>
      </c>
      <c r="AC616" s="19">
        <f>IF($Q616="","",IF($Q616&lt;TODAY(),"Expired",IF($Q616-TODAY()&lt;=90,"Expires within 90 days","In warranty")))</f>
        <v/>
      </c>
      <c r="AD616" s="20">
        <f>IF(OR($M616="",$C616=""),"",IFERROR(EDATE($M616,VALUE(INDEX(Lists!$B$2:$B$11,MATCH($C616,Lists!$A$2:$A$11,0)))),""))</f>
        <v/>
      </c>
      <c r="AE616" s="19">
        <f>IF($AD616="","",IF($AD616&lt;TODAY(),"Overdue",IF($AD616-TODAY()&lt;=90,"Due within 90 days","OK")))</f>
        <v/>
      </c>
      <c r="AF616" s="19">
        <f>IF($A616="","",IF(OR($T616="",$U616=""),"Incomplete",IF(OR($T616="No",$U616="Not enrolled"),"Review","OK")))</f>
        <v/>
      </c>
    </row>
    <row r="617">
      <c r="M617" s="16" t="n"/>
      <c r="N617" s="17" t="n"/>
      <c r="Q617" s="16" t="n"/>
      <c r="Z617" s="16" t="n"/>
      <c r="AB617" s="18">
        <f>IF($M617="","",ROUND(YEARFRAC($M617,TODAY()),1))</f>
        <v/>
      </c>
      <c r="AC617" s="19">
        <f>IF($Q617="","",IF($Q617&lt;TODAY(),"Expired",IF($Q617-TODAY()&lt;=90,"Expires within 90 days","In warranty")))</f>
        <v/>
      </c>
      <c r="AD617" s="20">
        <f>IF(OR($M617="",$C617=""),"",IFERROR(EDATE($M617,VALUE(INDEX(Lists!$B$2:$B$11,MATCH($C617,Lists!$A$2:$A$11,0)))),""))</f>
        <v/>
      </c>
      <c r="AE617" s="19">
        <f>IF($AD617="","",IF($AD617&lt;TODAY(),"Overdue",IF($AD617-TODAY()&lt;=90,"Due within 90 days","OK")))</f>
        <v/>
      </c>
      <c r="AF617" s="19">
        <f>IF($A617="","",IF(OR($T617="",$U617=""),"Incomplete",IF(OR($T617="No",$U617="Not enrolled"),"Review","OK")))</f>
        <v/>
      </c>
    </row>
    <row r="618">
      <c r="M618" s="16" t="n"/>
      <c r="N618" s="17" t="n"/>
      <c r="Q618" s="16" t="n"/>
      <c r="Z618" s="16" t="n"/>
      <c r="AB618" s="18">
        <f>IF($M618="","",ROUND(YEARFRAC($M618,TODAY()),1))</f>
        <v/>
      </c>
      <c r="AC618" s="19">
        <f>IF($Q618="","",IF($Q618&lt;TODAY(),"Expired",IF($Q618-TODAY()&lt;=90,"Expires within 90 days","In warranty")))</f>
        <v/>
      </c>
      <c r="AD618" s="20">
        <f>IF(OR($M618="",$C618=""),"",IFERROR(EDATE($M618,VALUE(INDEX(Lists!$B$2:$B$11,MATCH($C618,Lists!$A$2:$A$11,0)))),""))</f>
        <v/>
      </c>
      <c r="AE618" s="19">
        <f>IF($AD618="","",IF($AD618&lt;TODAY(),"Overdue",IF($AD618-TODAY()&lt;=90,"Due within 90 days","OK")))</f>
        <v/>
      </c>
      <c r="AF618" s="19">
        <f>IF($A618="","",IF(OR($T618="",$U618=""),"Incomplete",IF(OR($T618="No",$U618="Not enrolled"),"Review","OK")))</f>
        <v/>
      </c>
    </row>
    <row r="619">
      <c r="M619" s="16" t="n"/>
      <c r="N619" s="17" t="n"/>
      <c r="Q619" s="16" t="n"/>
      <c r="Z619" s="16" t="n"/>
      <c r="AB619" s="18">
        <f>IF($M619="","",ROUND(YEARFRAC($M619,TODAY()),1))</f>
        <v/>
      </c>
      <c r="AC619" s="19">
        <f>IF($Q619="","",IF($Q619&lt;TODAY(),"Expired",IF($Q619-TODAY()&lt;=90,"Expires within 90 days","In warranty")))</f>
        <v/>
      </c>
      <c r="AD619" s="20">
        <f>IF(OR($M619="",$C619=""),"",IFERROR(EDATE($M619,VALUE(INDEX(Lists!$B$2:$B$11,MATCH($C619,Lists!$A$2:$A$11,0)))),""))</f>
        <v/>
      </c>
      <c r="AE619" s="19">
        <f>IF($AD619="","",IF($AD619&lt;TODAY(),"Overdue",IF($AD619-TODAY()&lt;=90,"Due within 90 days","OK")))</f>
        <v/>
      </c>
      <c r="AF619" s="19">
        <f>IF($A619="","",IF(OR($T619="",$U619=""),"Incomplete",IF(OR($T619="No",$U619="Not enrolled"),"Review","OK")))</f>
        <v/>
      </c>
    </row>
    <row r="620">
      <c r="M620" s="16" t="n"/>
      <c r="N620" s="17" t="n"/>
      <c r="Q620" s="16" t="n"/>
      <c r="Z620" s="16" t="n"/>
      <c r="AB620" s="18">
        <f>IF($M620="","",ROUND(YEARFRAC($M620,TODAY()),1))</f>
        <v/>
      </c>
      <c r="AC620" s="19">
        <f>IF($Q620="","",IF($Q620&lt;TODAY(),"Expired",IF($Q620-TODAY()&lt;=90,"Expires within 90 days","In warranty")))</f>
        <v/>
      </c>
      <c r="AD620" s="20">
        <f>IF(OR($M620="",$C620=""),"",IFERROR(EDATE($M620,VALUE(INDEX(Lists!$B$2:$B$11,MATCH($C620,Lists!$A$2:$A$11,0)))),""))</f>
        <v/>
      </c>
      <c r="AE620" s="19">
        <f>IF($AD620="","",IF($AD620&lt;TODAY(),"Overdue",IF($AD620-TODAY()&lt;=90,"Due within 90 days","OK")))</f>
        <v/>
      </c>
      <c r="AF620" s="19">
        <f>IF($A620="","",IF(OR($T620="",$U620=""),"Incomplete",IF(OR($T620="No",$U620="Not enrolled"),"Review","OK")))</f>
        <v/>
      </c>
    </row>
    <row r="621">
      <c r="M621" s="16" t="n"/>
      <c r="N621" s="17" t="n"/>
      <c r="Q621" s="16" t="n"/>
      <c r="Z621" s="16" t="n"/>
      <c r="AB621" s="18">
        <f>IF($M621="","",ROUND(YEARFRAC($M621,TODAY()),1))</f>
        <v/>
      </c>
      <c r="AC621" s="19">
        <f>IF($Q621="","",IF($Q621&lt;TODAY(),"Expired",IF($Q621-TODAY()&lt;=90,"Expires within 90 days","In warranty")))</f>
        <v/>
      </c>
      <c r="AD621" s="20">
        <f>IF(OR($M621="",$C621=""),"",IFERROR(EDATE($M621,VALUE(INDEX(Lists!$B$2:$B$11,MATCH($C621,Lists!$A$2:$A$11,0)))),""))</f>
        <v/>
      </c>
      <c r="AE621" s="19">
        <f>IF($AD621="","",IF($AD621&lt;TODAY(),"Overdue",IF($AD621-TODAY()&lt;=90,"Due within 90 days","OK")))</f>
        <v/>
      </c>
      <c r="AF621" s="19">
        <f>IF($A621="","",IF(OR($T621="",$U621=""),"Incomplete",IF(OR($T621="No",$U621="Not enrolled"),"Review","OK")))</f>
        <v/>
      </c>
    </row>
    <row r="622">
      <c r="M622" s="16" t="n"/>
      <c r="N622" s="17" t="n"/>
      <c r="Q622" s="16" t="n"/>
      <c r="Z622" s="16" t="n"/>
      <c r="AB622" s="18">
        <f>IF($M622="","",ROUND(YEARFRAC($M622,TODAY()),1))</f>
        <v/>
      </c>
      <c r="AC622" s="19">
        <f>IF($Q622="","",IF($Q622&lt;TODAY(),"Expired",IF($Q622-TODAY()&lt;=90,"Expires within 90 days","In warranty")))</f>
        <v/>
      </c>
      <c r="AD622" s="20">
        <f>IF(OR($M622="",$C622=""),"",IFERROR(EDATE($M622,VALUE(INDEX(Lists!$B$2:$B$11,MATCH($C622,Lists!$A$2:$A$11,0)))),""))</f>
        <v/>
      </c>
      <c r="AE622" s="19">
        <f>IF($AD622="","",IF($AD622&lt;TODAY(),"Overdue",IF($AD622-TODAY()&lt;=90,"Due within 90 days","OK")))</f>
        <v/>
      </c>
      <c r="AF622" s="19">
        <f>IF($A622="","",IF(OR($T622="",$U622=""),"Incomplete",IF(OR($T622="No",$U622="Not enrolled"),"Review","OK")))</f>
        <v/>
      </c>
    </row>
    <row r="623">
      <c r="M623" s="16" t="n"/>
      <c r="N623" s="17" t="n"/>
      <c r="Q623" s="16" t="n"/>
      <c r="Z623" s="16" t="n"/>
      <c r="AB623" s="18">
        <f>IF($M623="","",ROUND(YEARFRAC($M623,TODAY()),1))</f>
        <v/>
      </c>
      <c r="AC623" s="19">
        <f>IF($Q623="","",IF($Q623&lt;TODAY(),"Expired",IF($Q623-TODAY()&lt;=90,"Expires within 90 days","In warranty")))</f>
        <v/>
      </c>
      <c r="AD623" s="20">
        <f>IF(OR($M623="",$C623=""),"",IFERROR(EDATE($M623,VALUE(INDEX(Lists!$B$2:$B$11,MATCH($C623,Lists!$A$2:$A$11,0)))),""))</f>
        <v/>
      </c>
      <c r="AE623" s="19">
        <f>IF($AD623="","",IF($AD623&lt;TODAY(),"Overdue",IF($AD623-TODAY()&lt;=90,"Due within 90 days","OK")))</f>
        <v/>
      </c>
      <c r="AF623" s="19">
        <f>IF($A623="","",IF(OR($T623="",$U623=""),"Incomplete",IF(OR($T623="No",$U623="Not enrolled"),"Review","OK")))</f>
        <v/>
      </c>
    </row>
    <row r="624">
      <c r="M624" s="16" t="n"/>
      <c r="N624" s="17" t="n"/>
      <c r="Q624" s="16" t="n"/>
      <c r="Z624" s="16" t="n"/>
      <c r="AB624" s="18">
        <f>IF($M624="","",ROUND(YEARFRAC($M624,TODAY()),1))</f>
        <v/>
      </c>
      <c r="AC624" s="19">
        <f>IF($Q624="","",IF($Q624&lt;TODAY(),"Expired",IF($Q624-TODAY()&lt;=90,"Expires within 90 days","In warranty")))</f>
        <v/>
      </c>
      <c r="AD624" s="20">
        <f>IF(OR($M624="",$C624=""),"",IFERROR(EDATE($M624,VALUE(INDEX(Lists!$B$2:$B$11,MATCH($C624,Lists!$A$2:$A$11,0)))),""))</f>
        <v/>
      </c>
      <c r="AE624" s="19">
        <f>IF($AD624="","",IF($AD624&lt;TODAY(),"Overdue",IF($AD624-TODAY()&lt;=90,"Due within 90 days","OK")))</f>
        <v/>
      </c>
      <c r="AF624" s="19">
        <f>IF($A624="","",IF(OR($T624="",$U624=""),"Incomplete",IF(OR($T624="No",$U624="Not enrolled"),"Review","OK")))</f>
        <v/>
      </c>
    </row>
    <row r="625">
      <c r="M625" s="16" t="n"/>
      <c r="N625" s="17" t="n"/>
      <c r="Q625" s="16" t="n"/>
      <c r="Z625" s="16" t="n"/>
      <c r="AB625" s="18">
        <f>IF($M625="","",ROUND(YEARFRAC($M625,TODAY()),1))</f>
        <v/>
      </c>
      <c r="AC625" s="19">
        <f>IF($Q625="","",IF($Q625&lt;TODAY(),"Expired",IF($Q625-TODAY()&lt;=90,"Expires within 90 days","In warranty")))</f>
        <v/>
      </c>
      <c r="AD625" s="20">
        <f>IF(OR($M625="",$C625=""),"",IFERROR(EDATE($M625,VALUE(INDEX(Lists!$B$2:$B$11,MATCH($C625,Lists!$A$2:$A$11,0)))),""))</f>
        <v/>
      </c>
      <c r="AE625" s="19">
        <f>IF($AD625="","",IF($AD625&lt;TODAY(),"Overdue",IF($AD625-TODAY()&lt;=90,"Due within 90 days","OK")))</f>
        <v/>
      </c>
      <c r="AF625" s="19">
        <f>IF($A625="","",IF(OR($T625="",$U625=""),"Incomplete",IF(OR($T625="No",$U625="Not enrolled"),"Review","OK")))</f>
        <v/>
      </c>
    </row>
    <row r="626">
      <c r="M626" s="16" t="n"/>
      <c r="N626" s="17" t="n"/>
      <c r="Q626" s="16" t="n"/>
      <c r="Z626" s="16" t="n"/>
      <c r="AB626" s="18">
        <f>IF($M626="","",ROUND(YEARFRAC($M626,TODAY()),1))</f>
        <v/>
      </c>
      <c r="AC626" s="19">
        <f>IF($Q626="","",IF($Q626&lt;TODAY(),"Expired",IF($Q626-TODAY()&lt;=90,"Expires within 90 days","In warranty")))</f>
        <v/>
      </c>
      <c r="AD626" s="20">
        <f>IF(OR($M626="",$C626=""),"",IFERROR(EDATE($M626,VALUE(INDEX(Lists!$B$2:$B$11,MATCH($C626,Lists!$A$2:$A$11,0)))),""))</f>
        <v/>
      </c>
      <c r="AE626" s="19">
        <f>IF($AD626="","",IF($AD626&lt;TODAY(),"Overdue",IF($AD626-TODAY()&lt;=90,"Due within 90 days","OK")))</f>
        <v/>
      </c>
      <c r="AF626" s="19">
        <f>IF($A626="","",IF(OR($T626="",$U626=""),"Incomplete",IF(OR($T626="No",$U626="Not enrolled"),"Review","OK")))</f>
        <v/>
      </c>
    </row>
    <row r="627">
      <c r="M627" s="16" t="n"/>
      <c r="N627" s="17" t="n"/>
      <c r="Q627" s="16" t="n"/>
      <c r="Z627" s="16" t="n"/>
      <c r="AB627" s="18">
        <f>IF($M627="","",ROUND(YEARFRAC($M627,TODAY()),1))</f>
        <v/>
      </c>
      <c r="AC627" s="19">
        <f>IF($Q627="","",IF($Q627&lt;TODAY(),"Expired",IF($Q627-TODAY()&lt;=90,"Expires within 90 days","In warranty")))</f>
        <v/>
      </c>
      <c r="AD627" s="20">
        <f>IF(OR($M627="",$C627=""),"",IFERROR(EDATE($M627,VALUE(INDEX(Lists!$B$2:$B$11,MATCH($C627,Lists!$A$2:$A$11,0)))),""))</f>
        <v/>
      </c>
      <c r="AE627" s="19">
        <f>IF($AD627="","",IF($AD627&lt;TODAY(),"Overdue",IF($AD627-TODAY()&lt;=90,"Due within 90 days","OK")))</f>
        <v/>
      </c>
      <c r="AF627" s="19">
        <f>IF($A627="","",IF(OR($T627="",$U627=""),"Incomplete",IF(OR($T627="No",$U627="Not enrolled"),"Review","OK")))</f>
        <v/>
      </c>
    </row>
    <row r="628">
      <c r="M628" s="16" t="n"/>
      <c r="N628" s="17" t="n"/>
      <c r="Q628" s="16" t="n"/>
      <c r="Z628" s="16" t="n"/>
      <c r="AB628" s="18">
        <f>IF($M628="","",ROUND(YEARFRAC($M628,TODAY()),1))</f>
        <v/>
      </c>
      <c r="AC628" s="19">
        <f>IF($Q628="","",IF($Q628&lt;TODAY(),"Expired",IF($Q628-TODAY()&lt;=90,"Expires within 90 days","In warranty")))</f>
        <v/>
      </c>
      <c r="AD628" s="20">
        <f>IF(OR($M628="",$C628=""),"",IFERROR(EDATE($M628,VALUE(INDEX(Lists!$B$2:$B$11,MATCH($C628,Lists!$A$2:$A$11,0)))),""))</f>
        <v/>
      </c>
      <c r="AE628" s="19">
        <f>IF($AD628="","",IF($AD628&lt;TODAY(),"Overdue",IF($AD628-TODAY()&lt;=90,"Due within 90 days","OK")))</f>
        <v/>
      </c>
      <c r="AF628" s="19">
        <f>IF($A628="","",IF(OR($T628="",$U628=""),"Incomplete",IF(OR($T628="No",$U628="Not enrolled"),"Review","OK")))</f>
        <v/>
      </c>
    </row>
    <row r="629">
      <c r="M629" s="16" t="n"/>
      <c r="N629" s="17" t="n"/>
      <c r="Q629" s="16" t="n"/>
      <c r="Z629" s="16" t="n"/>
      <c r="AB629" s="18">
        <f>IF($M629="","",ROUND(YEARFRAC($M629,TODAY()),1))</f>
        <v/>
      </c>
      <c r="AC629" s="19">
        <f>IF($Q629="","",IF($Q629&lt;TODAY(),"Expired",IF($Q629-TODAY()&lt;=90,"Expires within 90 days","In warranty")))</f>
        <v/>
      </c>
      <c r="AD629" s="20">
        <f>IF(OR($M629="",$C629=""),"",IFERROR(EDATE($M629,VALUE(INDEX(Lists!$B$2:$B$11,MATCH($C629,Lists!$A$2:$A$11,0)))),""))</f>
        <v/>
      </c>
      <c r="AE629" s="19">
        <f>IF($AD629="","",IF($AD629&lt;TODAY(),"Overdue",IF($AD629-TODAY()&lt;=90,"Due within 90 days","OK")))</f>
        <v/>
      </c>
      <c r="AF629" s="19">
        <f>IF($A629="","",IF(OR($T629="",$U629=""),"Incomplete",IF(OR($T629="No",$U629="Not enrolled"),"Review","OK")))</f>
        <v/>
      </c>
    </row>
    <row r="630">
      <c r="M630" s="16" t="n"/>
      <c r="N630" s="17" t="n"/>
      <c r="Q630" s="16" t="n"/>
      <c r="Z630" s="16" t="n"/>
      <c r="AB630" s="18">
        <f>IF($M630="","",ROUND(YEARFRAC($M630,TODAY()),1))</f>
        <v/>
      </c>
      <c r="AC630" s="19">
        <f>IF($Q630="","",IF($Q630&lt;TODAY(),"Expired",IF($Q630-TODAY()&lt;=90,"Expires within 90 days","In warranty")))</f>
        <v/>
      </c>
      <c r="AD630" s="20">
        <f>IF(OR($M630="",$C630=""),"",IFERROR(EDATE($M630,VALUE(INDEX(Lists!$B$2:$B$11,MATCH($C630,Lists!$A$2:$A$11,0)))),""))</f>
        <v/>
      </c>
      <c r="AE630" s="19">
        <f>IF($AD630="","",IF($AD630&lt;TODAY(),"Overdue",IF($AD630-TODAY()&lt;=90,"Due within 90 days","OK")))</f>
        <v/>
      </c>
      <c r="AF630" s="19">
        <f>IF($A630="","",IF(OR($T630="",$U630=""),"Incomplete",IF(OR($T630="No",$U630="Not enrolled"),"Review","OK")))</f>
        <v/>
      </c>
    </row>
    <row r="631">
      <c r="M631" s="16" t="n"/>
      <c r="N631" s="17" t="n"/>
      <c r="Q631" s="16" t="n"/>
      <c r="Z631" s="16" t="n"/>
      <c r="AB631" s="18">
        <f>IF($M631="","",ROUND(YEARFRAC($M631,TODAY()),1))</f>
        <v/>
      </c>
      <c r="AC631" s="19">
        <f>IF($Q631="","",IF($Q631&lt;TODAY(),"Expired",IF($Q631-TODAY()&lt;=90,"Expires within 90 days","In warranty")))</f>
        <v/>
      </c>
      <c r="AD631" s="20">
        <f>IF(OR($M631="",$C631=""),"",IFERROR(EDATE($M631,VALUE(INDEX(Lists!$B$2:$B$11,MATCH($C631,Lists!$A$2:$A$11,0)))),""))</f>
        <v/>
      </c>
      <c r="AE631" s="19">
        <f>IF($AD631="","",IF($AD631&lt;TODAY(),"Overdue",IF($AD631-TODAY()&lt;=90,"Due within 90 days","OK")))</f>
        <v/>
      </c>
      <c r="AF631" s="19">
        <f>IF($A631="","",IF(OR($T631="",$U631=""),"Incomplete",IF(OR($T631="No",$U631="Not enrolled"),"Review","OK")))</f>
        <v/>
      </c>
    </row>
    <row r="632">
      <c r="M632" s="16" t="n"/>
      <c r="N632" s="17" t="n"/>
      <c r="Q632" s="16" t="n"/>
      <c r="Z632" s="16" t="n"/>
      <c r="AB632" s="18">
        <f>IF($M632="","",ROUND(YEARFRAC($M632,TODAY()),1))</f>
        <v/>
      </c>
      <c r="AC632" s="19">
        <f>IF($Q632="","",IF($Q632&lt;TODAY(),"Expired",IF($Q632-TODAY()&lt;=90,"Expires within 90 days","In warranty")))</f>
        <v/>
      </c>
      <c r="AD632" s="20">
        <f>IF(OR($M632="",$C632=""),"",IFERROR(EDATE($M632,VALUE(INDEX(Lists!$B$2:$B$11,MATCH($C632,Lists!$A$2:$A$11,0)))),""))</f>
        <v/>
      </c>
      <c r="AE632" s="19">
        <f>IF($AD632="","",IF($AD632&lt;TODAY(),"Overdue",IF($AD632-TODAY()&lt;=90,"Due within 90 days","OK")))</f>
        <v/>
      </c>
      <c r="AF632" s="19">
        <f>IF($A632="","",IF(OR($T632="",$U632=""),"Incomplete",IF(OR($T632="No",$U632="Not enrolled"),"Review","OK")))</f>
        <v/>
      </c>
    </row>
    <row r="633">
      <c r="M633" s="16" t="n"/>
      <c r="N633" s="17" t="n"/>
      <c r="Q633" s="16" t="n"/>
      <c r="Z633" s="16" t="n"/>
      <c r="AB633" s="18">
        <f>IF($M633="","",ROUND(YEARFRAC($M633,TODAY()),1))</f>
        <v/>
      </c>
      <c r="AC633" s="19">
        <f>IF($Q633="","",IF($Q633&lt;TODAY(),"Expired",IF($Q633-TODAY()&lt;=90,"Expires within 90 days","In warranty")))</f>
        <v/>
      </c>
      <c r="AD633" s="20">
        <f>IF(OR($M633="",$C633=""),"",IFERROR(EDATE($M633,VALUE(INDEX(Lists!$B$2:$B$11,MATCH($C633,Lists!$A$2:$A$11,0)))),""))</f>
        <v/>
      </c>
      <c r="AE633" s="19">
        <f>IF($AD633="","",IF($AD633&lt;TODAY(),"Overdue",IF($AD633-TODAY()&lt;=90,"Due within 90 days","OK")))</f>
        <v/>
      </c>
      <c r="AF633" s="19">
        <f>IF($A633="","",IF(OR($T633="",$U633=""),"Incomplete",IF(OR($T633="No",$U633="Not enrolled"),"Review","OK")))</f>
        <v/>
      </c>
    </row>
    <row r="634">
      <c r="M634" s="16" t="n"/>
      <c r="N634" s="17" t="n"/>
      <c r="Q634" s="16" t="n"/>
      <c r="Z634" s="16" t="n"/>
      <c r="AB634" s="18">
        <f>IF($M634="","",ROUND(YEARFRAC($M634,TODAY()),1))</f>
        <v/>
      </c>
      <c r="AC634" s="19">
        <f>IF($Q634="","",IF($Q634&lt;TODAY(),"Expired",IF($Q634-TODAY()&lt;=90,"Expires within 90 days","In warranty")))</f>
        <v/>
      </c>
      <c r="AD634" s="20">
        <f>IF(OR($M634="",$C634=""),"",IFERROR(EDATE($M634,VALUE(INDEX(Lists!$B$2:$B$11,MATCH($C634,Lists!$A$2:$A$11,0)))),""))</f>
        <v/>
      </c>
      <c r="AE634" s="19">
        <f>IF($AD634="","",IF($AD634&lt;TODAY(),"Overdue",IF($AD634-TODAY()&lt;=90,"Due within 90 days","OK")))</f>
        <v/>
      </c>
      <c r="AF634" s="19">
        <f>IF($A634="","",IF(OR($T634="",$U634=""),"Incomplete",IF(OR($T634="No",$U634="Not enrolled"),"Review","OK")))</f>
        <v/>
      </c>
    </row>
    <row r="635">
      <c r="M635" s="16" t="n"/>
      <c r="N635" s="17" t="n"/>
      <c r="Q635" s="16" t="n"/>
      <c r="Z635" s="16" t="n"/>
      <c r="AB635" s="18">
        <f>IF($M635="","",ROUND(YEARFRAC($M635,TODAY()),1))</f>
        <v/>
      </c>
      <c r="AC635" s="19">
        <f>IF($Q635="","",IF($Q635&lt;TODAY(),"Expired",IF($Q635-TODAY()&lt;=90,"Expires within 90 days","In warranty")))</f>
        <v/>
      </c>
      <c r="AD635" s="20">
        <f>IF(OR($M635="",$C635=""),"",IFERROR(EDATE($M635,VALUE(INDEX(Lists!$B$2:$B$11,MATCH($C635,Lists!$A$2:$A$11,0)))),""))</f>
        <v/>
      </c>
      <c r="AE635" s="19">
        <f>IF($AD635="","",IF($AD635&lt;TODAY(),"Overdue",IF($AD635-TODAY()&lt;=90,"Due within 90 days","OK")))</f>
        <v/>
      </c>
      <c r="AF635" s="19">
        <f>IF($A635="","",IF(OR($T635="",$U635=""),"Incomplete",IF(OR($T635="No",$U635="Not enrolled"),"Review","OK")))</f>
        <v/>
      </c>
    </row>
    <row r="636">
      <c r="M636" s="16" t="n"/>
      <c r="N636" s="17" t="n"/>
      <c r="Q636" s="16" t="n"/>
      <c r="Z636" s="16" t="n"/>
      <c r="AB636" s="18">
        <f>IF($M636="","",ROUND(YEARFRAC($M636,TODAY()),1))</f>
        <v/>
      </c>
      <c r="AC636" s="19">
        <f>IF($Q636="","",IF($Q636&lt;TODAY(),"Expired",IF($Q636-TODAY()&lt;=90,"Expires within 90 days","In warranty")))</f>
        <v/>
      </c>
      <c r="AD636" s="20">
        <f>IF(OR($M636="",$C636=""),"",IFERROR(EDATE($M636,VALUE(INDEX(Lists!$B$2:$B$11,MATCH($C636,Lists!$A$2:$A$11,0)))),""))</f>
        <v/>
      </c>
      <c r="AE636" s="19">
        <f>IF($AD636="","",IF($AD636&lt;TODAY(),"Overdue",IF($AD636-TODAY()&lt;=90,"Due within 90 days","OK")))</f>
        <v/>
      </c>
      <c r="AF636" s="19">
        <f>IF($A636="","",IF(OR($T636="",$U636=""),"Incomplete",IF(OR($T636="No",$U636="Not enrolled"),"Review","OK")))</f>
        <v/>
      </c>
    </row>
    <row r="637">
      <c r="M637" s="16" t="n"/>
      <c r="N637" s="17" t="n"/>
      <c r="Q637" s="16" t="n"/>
      <c r="Z637" s="16" t="n"/>
      <c r="AB637" s="18">
        <f>IF($M637="","",ROUND(YEARFRAC($M637,TODAY()),1))</f>
        <v/>
      </c>
      <c r="AC637" s="19">
        <f>IF($Q637="","",IF($Q637&lt;TODAY(),"Expired",IF($Q637-TODAY()&lt;=90,"Expires within 90 days","In warranty")))</f>
        <v/>
      </c>
      <c r="AD637" s="20">
        <f>IF(OR($M637="",$C637=""),"",IFERROR(EDATE($M637,VALUE(INDEX(Lists!$B$2:$B$11,MATCH($C637,Lists!$A$2:$A$11,0)))),""))</f>
        <v/>
      </c>
      <c r="AE637" s="19">
        <f>IF($AD637="","",IF($AD637&lt;TODAY(),"Overdue",IF($AD637-TODAY()&lt;=90,"Due within 90 days","OK")))</f>
        <v/>
      </c>
      <c r="AF637" s="19">
        <f>IF($A637="","",IF(OR($T637="",$U637=""),"Incomplete",IF(OR($T637="No",$U637="Not enrolled"),"Review","OK")))</f>
        <v/>
      </c>
    </row>
    <row r="638">
      <c r="M638" s="16" t="n"/>
      <c r="N638" s="17" t="n"/>
      <c r="Q638" s="16" t="n"/>
      <c r="Z638" s="16" t="n"/>
      <c r="AB638" s="18">
        <f>IF($M638="","",ROUND(YEARFRAC($M638,TODAY()),1))</f>
        <v/>
      </c>
      <c r="AC638" s="19">
        <f>IF($Q638="","",IF($Q638&lt;TODAY(),"Expired",IF($Q638-TODAY()&lt;=90,"Expires within 90 days","In warranty")))</f>
        <v/>
      </c>
      <c r="AD638" s="20">
        <f>IF(OR($M638="",$C638=""),"",IFERROR(EDATE($M638,VALUE(INDEX(Lists!$B$2:$B$11,MATCH($C638,Lists!$A$2:$A$11,0)))),""))</f>
        <v/>
      </c>
      <c r="AE638" s="19">
        <f>IF($AD638="","",IF($AD638&lt;TODAY(),"Overdue",IF($AD638-TODAY()&lt;=90,"Due within 90 days","OK")))</f>
        <v/>
      </c>
      <c r="AF638" s="19">
        <f>IF($A638="","",IF(OR($T638="",$U638=""),"Incomplete",IF(OR($T638="No",$U638="Not enrolled"),"Review","OK")))</f>
        <v/>
      </c>
    </row>
    <row r="639">
      <c r="M639" s="16" t="n"/>
      <c r="N639" s="17" t="n"/>
      <c r="Q639" s="16" t="n"/>
      <c r="Z639" s="16" t="n"/>
      <c r="AB639" s="18">
        <f>IF($M639="","",ROUND(YEARFRAC($M639,TODAY()),1))</f>
        <v/>
      </c>
      <c r="AC639" s="19">
        <f>IF($Q639="","",IF($Q639&lt;TODAY(),"Expired",IF($Q639-TODAY()&lt;=90,"Expires within 90 days","In warranty")))</f>
        <v/>
      </c>
      <c r="AD639" s="20">
        <f>IF(OR($M639="",$C639=""),"",IFERROR(EDATE($M639,VALUE(INDEX(Lists!$B$2:$B$11,MATCH($C639,Lists!$A$2:$A$11,0)))),""))</f>
        <v/>
      </c>
      <c r="AE639" s="19">
        <f>IF($AD639="","",IF($AD639&lt;TODAY(),"Overdue",IF($AD639-TODAY()&lt;=90,"Due within 90 days","OK")))</f>
        <v/>
      </c>
      <c r="AF639" s="19">
        <f>IF($A639="","",IF(OR($T639="",$U639=""),"Incomplete",IF(OR($T639="No",$U639="Not enrolled"),"Review","OK")))</f>
        <v/>
      </c>
    </row>
    <row r="640">
      <c r="M640" s="16" t="n"/>
      <c r="N640" s="17" t="n"/>
      <c r="Q640" s="16" t="n"/>
      <c r="Z640" s="16" t="n"/>
      <c r="AB640" s="18">
        <f>IF($M640="","",ROUND(YEARFRAC($M640,TODAY()),1))</f>
        <v/>
      </c>
      <c r="AC640" s="19">
        <f>IF($Q640="","",IF($Q640&lt;TODAY(),"Expired",IF($Q640-TODAY()&lt;=90,"Expires within 90 days","In warranty")))</f>
        <v/>
      </c>
      <c r="AD640" s="20">
        <f>IF(OR($M640="",$C640=""),"",IFERROR(EDATE($M640,VALUE(INDEX(Lists!$B$2:$B$11,MATCH($C640,Lists!$A$2:$A$11,0)))),""))</f>
        <v/>
      </c>
      <c r="AE640" s="19">
        <f>IF($AD640="","",IF($AD640&lt;TODAY(),"Overdue",IF($AD640-TODAY()&lt;=90,"Due within 90 days","OK")))</f>
        <v/>
      </c>
      <c r="AF640" s="19">
        <f>IF($A640="","",IF(OR($T640="",$U640=""),"Incomplete",IF(OR($T640="No",$U640="Not enrolled"),"Review","OK")))</f>
        <v/>
      </c>
    </row>
    <row r="641">
      <c r="M641" s="16" t="n"/>
      <c r="N641" s="17" t="n"/>
      <c r="Q641" s="16" t="n"/>
      <c r="Z641" s="16" t="n"/>
      <c r="AB641" s="18">
        <f>IF($M641="","",ROUND(YEARFRAC($M641,TODAY()),1))</f>
        <v/>
      </c>
      <c r="AC641" s="19">
        <f>IF($Q641="","",IF($Q641&lt;TODAY(),"Expired",IF($Q641-TODAY()&lt;=90,"Expires within 90 days","In warranty")))</f>
        <v/>
      </c>
      <c r="AD641" s="20">
        <f>IF(OR($M641="",$C641=""),"",IFERROR(EDATE($M641,VALUE(INDEX(Lists!$B$2:$B$11,MATCH($C641,Lists!$A$2:$A$11,0)))),""))</f>
        <v/>
      </c>
      <c r="AE641" s="19">
        <f>IF($AD641="","",IF($AD641&lt;TODAY(),"Overdue",IF($AD641-TODAY()&lt;=90,"Due within 90 days","OK")))</f>
        <v/>
      </c>
      <c r="AF641" s="19">
        <f>IF($A641="","",IF(OR($T641="",$U641=""),"Incomplete",IF(OR($T641="No",$U641="Not enrolled"),"Review","OK")))</f>
        <v/>
      </c>
    </row>
    <row r="642">
      <c r="M642" s="16" t="n"/>
      <c r="N642" s="17" t="n"/>
      <c r="Q642" s="16" t="n"/>
      <c r="Z642" s="16" t="n"/>
      <c r="AB642" s="18">
        <f>IF($M642="","",ROUND(YEARFRAC($M642,TODAY()),1))</f>
        <v/>
      </c>
      <c r="AC642" s="19">
        <f>IF($Q642="","",IF($Q642&lt;TODAY(),"Expired",IF($Q642-TODAY()&lt;=90,"Expires within 90 days","In warranty")))</f>
        <v/>
      </c>
      <c r="AD642" s="20">
        <f>IF(OR($M642="",$C642=""),"",IFERROR(EDATE($M642,VALUE(INDEX(Lists!$B$2:$B$11,MATCH($C642,Lists!$A$2:$A$11,0)))),""))</f>
        <v/>
      </c>
      <c r="AE642" s="19">
        <f>IF($AD642="","",IF($AD642&lt;TODAY(),"Overdue",IF($AD642-TODAY()&lt;=90,"Due within 90 days","OK")))</f>
        <v/>
      </c>
      <c r="AF642" s="19">
        <f>IF($A642="","",IF(OR($T642="",$U642=""),"Incomplete",IF(OR($T642="No",$U642="Not enrolled"),"Review","OK")))</f>
        <v/>
      </c>
    </row>
    <row r="643">
      <c r="M643" s="16" t="n"/>
      <c r="N643" s="17" t="n"/>
      <c r="Q643" s="16" t="n"/>
      <c r="Z643" s="16" t="n"/>
      <c r="AB643" s="18">
        <f>IF($M643="","",ROUND(YEARFRAC($M643,TODAY()),1))</f>
        <v/>
      </c>
      <c r="AC643" s="19">
        <f>IF($Q643="","",IF($Q643&lt;TODAY(),"Expired",IF($Q643-TODAY()&lt;=90,"Expires within 90 days","In warranty")))</f>
        <v/>
      </c>
      <c r="AD643" s="20">
        <f>IF(OR($M643="",$C643=""),"",IFERROR(EDATE($M643,VALUE(INDEX(Lists!$B$2:$B$11,MATCH($C643,Lists!$A$2:$A$11,0)))),""))</f>
        <v/>
      </c>
      <c r="AE643" s="19">
        <f>IF($AD643="","",IF($AD643&lt;TODAY(),"Overdue",IF($AD643-TODAY()&lt;=90,"Due within 90 days","OK")))</f>
        <v/>
      </c>
      <c r="AF643" s="19">
        <f>IF($A643="","",IF(OR($T643="",$U643=""),"Incomplete",IF(OR($T643="No",$U643="Not enrolled"),"Review","OK")))</f>
        <v/>
      </c>
    </row>
    <row r="644">
      <c r="M644" s="16" t="n"/>
      <c r="N644" s="17" t="n"/>
      <c r="Q644" s="16" t="n"/>
      <c r="Z644" s="16" t="n"/>
      <c r="AB644" s="18">
        <f>IF($M644="","",ROUND(YEARFRAC($M644,TODAY()),1))</f>
        <v/>
      </c>
      <c r="AC644" s="19">
        <f>IF($Q644="","",IF($Q644&lt;TODAY(),"Expired",IF($Q644-TODAY()&lt;=90,"Expires within 90 days","In warranty")))</f>
        <v/>
      </c>
      <c r="AD644" s="20">
        <f>IF(OR($M644="",$C644=""),"",IFERROR(EDATE($M644,VALUE(INDEX(Lists!$B$2:$B$11,MATCH($C644,Lists!$A$2:$A$11,0)))),""))</f>
        <v/>
      </c>
      <c r="AE644" s="19">
        <f>IF($AD644="","",IF($AD644&lt;TODAY(),"Overdue",IF($AD644-TODAY()&lt;=90,"Due within 90 days","OK")))</f>
        <v/>
      </c>
      <c r="AF644" s="19">
        <f>IF($A644="","",IF(OR($T644="",$U644=""),"Incomplete",IF(OR($T644="No",$U644="Not enrolled"),"Review","OK")))</f>
        <v/>
      </c>
    </row>
    <row r="645">
      <c r="M645" s="16" t="n"/>
      <c r="N645" s="17" t="n"/>
      <c r="Q645" s="16" t="n"/>
      <c r="Z645" s="16" t="n"/>
      <c r="AB645" s="18">
        <f>IF($M645="","",ROUND(YEARFRAC($M645,TODAY()),1))</f>
        <v/>
      </c>
      <c r="AC645" s="19">
        <f>IF($Q645="","",IF($Q645&lt;TODAY(),"Expired",IF($Q645-TODAY()&lt;=90,"Expires within 90 days","In warranty")))</f>
        <v/>
      </c>
      <c r="AD645" s="20">
        <f>IF(OR($M645="",$C645=""),"",IFERROR(EDATE($M645,VALUE(INDEX(Lists!$B$2:$B$11,MATCH($C645,Lists!$A$2:$A$11,0)))),""))</f>
        <v/>
      </c>
      <c r="AE645" s="19">
        <f>IF($AD645="","",IF($AD645&lt;TODAY(),"Overdue",IF($AD645-TODAY()&lt;=90,"Due within 90 days","OK")))</f>
        <v/>
      </c>
      <c r="AF645" s="19">
        <f>IF($A645="","",IF(OR($T645="",$U645=""),"Incomplete",IF(OR($T645="No",$U645="Not enrolled"),"Review","OK")))</f>
        <v/>
      </c>
    </row>
    <row r="646">
      <c r="M646" s="16" t="n"/>
      <c r="N646" s="17" t="n"/>
      <c r="Q646" s="16" t="n"/>
      <c r="Z646" s="16" t="n"/>
      <c r="AB646" s="18">
        <f>IF($M646="","",ROUND(YEARFRAC($M646,TODAY()),1))</f>
        <v/>
      </c>
      <c r="AC646" s="19">
        <f>IF($Q646="","",IF($Q646&lt;TODAY(),"Expired",IF($Q646-TODAY()&lt;=90,"Expires within 90 days","In warranty")))</f>
        <v/>
      </c>
      <c r="AD646" s="20">
        <f>IF(OR($M646="",$C646=""),"",IFERROR(EDATE($M646,VALUE(INDEX(Lists!$B$2:$B$11,MATCH($C646,Lists!$A$2:$A$11,0)))),""))</f>
        <v/>
      </c>
      <c r="AE646" s="19">
        <f>IF($AD646="","",IF($AD646&lt;TODAY(),"Overdue",IF($AD646-TODAY()&lt;=90,"Due within 90 days","OK")))</f>
        <v/>
      </c>
      <c r="AF646" s="19">
        <f>IF($A646="","",IF(OR($T646="",$U646=""),"Incomplete",IF(OR($T646="No",$U646="Not enrolled"),"Review","OK")))</f>
        <v/>
      </c>
    </row>
    <row r="647">
      <c r="M647" s="16" t="n"/>
      <c r="N647" s="17" t="n"/>
      <c r="Q647" s="16" t="n"/>
      <c r="Z647" s="16" t="n"/>
      <c r="AB647" s="18">
        <f>IF($M647="","",ROUND(YEARFRAC($M647,TODAY()),1))</f>
        <v/>
      </c>
      <c r="AC647" s="19">
        <f>IF($Q647="","",IF($Q647&lt;TODAY(),"Expired",IF($Q647-TODAY()&lt;=90,"Expires within 90 days","In warranty")))</f>
        <v/>
      </c>
      <c r="AD647" s="20">
        <f>IF(OR($M647="",$C647=""),"",IFERROR(EDATE($M647,VALUE(INDEX(Lists!$B$2:$B$11,MATCH($C647,Lists!$A$2:$A$11,0)))),""))</f>
        <v/>
      </c>
      <c r="AE647" s="19">
        <f>IF($AD647="","",IF($AD647&lt;TODAY(),"Overdue",IF($AD647-TODAY()&lt;=90,"Due within 90 days","OK")))</f>
        <v/>
      </c>
      <c r="AF647" s="19">
        <f>IF($A647="","",IF(OR($T647="",$U647=""),"Incomplete",IF(OR($T647="No",$U647="Not enrolled"),"Review","OK")))</f>
        <v/>
      </c>
    </row>
    <row r="648">
      <c r="M648" s="16" t="n"/>
      <c r="N648" s="17" t="n"/>
      <c r="Q648" s="16" t="n"/>
      <c r="Z648" s="16" t="n"/>
      <c r="AB648" s="18">
        <f>IF($M648="","",ROUND(YEARFRAC($M648,TODAY()),1))</f>
        <v/>
      </c>
      <c r="AC648" s="19">
        <f>IF($Q648="","",IF($Q648&lt;TODAY(),"Expired",IF($Q648-TODAY()&lt;=90,"Expires within 90 days","In warranty")))</f>
        <v/>
      </c>
      <c r="AD648" s="20">
        <f>IF(OR($M648="",$C648=""),"",IFERROR(EDATE($M648,VALUE(INDEX(Lists!$B$2:$B$11,MATCH($C648,Lists!$A$2:$A$11,0)))),""))</f>
        <v/>
      </c>
      <c r="AE648" s="19">
        <f>IF($AD648="","",IF($AD648&lt;TODAY(),"Overdue",IF($AD648-TODAY()&lt;=90,"Due within 90 days","OK")))</f>
        <v/>
      </c>
      <c r="AF648" s="19">
        <f>IF($A648="","",IF(OR($T648="",$U648=""),"Incomplete",IF(OR($T648="No",$U648="Not enrolled"),"Review","OK")))</f>
        <v/>
      </c>
    </row>
    <row r="649">
      <c r="M649" s="16" t="n"/>
      <c r="N649" s="17" t="n"/>
      <c r="Q649" s="16" t="n"/>
      <c r="Z649" s="16" t="n"/>
      <c r="AB649" s="18">
        <f>IF($M649="","",ROUND(YEARFRAC($M649,TODAY()),1))</f>
        <v/>
      </c>
      <c r="AC649" s="19">
        <f>IF($Q649="","",IF($Q649&lt;TODAY(),"Expired",IF($Q649-TODAY()&lt;=90,"Expires within 90 days","In warranty")))</f>
        <v/>
      </c>
      <c r="AD649" s="20">
        <f>IF(OR($M649="",$C649=""),"",IFERROR(EDATE($M649,VALUE(INDEX(Lists!$B$2:$B$11,MATCH($C649,Lists!$A$2:$A$11,0)))),""))</f>
        <v/>
      </c>
      <c r="AE649" s="19">
        <f>IF($AD649="","",IF($AD649&lt;TODAY(),"Overdue",IF($AD649-TODAY()&lt;=90,"Due within 90 days","OK")))</f>
        <v/>
      </c>
      <c r="AF649" s="19">
        <f>IF($A649="","",IF(OR($T649="",$U649=""),"Incomplete",IF(OR($T649="No",$U649="Not enrolled"),"Review","OK")))</f>
        <v/>
      </c>
    </row>
    <row r="650">
      <c r="M650" s="16" t="n"/>
      <c r="N650" s="17" t="n"/>
      <c r="Q650" s="16" t="n"/>
      <c r="Z650" s="16" t="n"/>
      <c r="AB650" s="18">
        <f>IF($M650="","",ROUND(YEARFRAC($M650,TODAY()),1))</f>
        <v/>
      </c>
      <c r="AC650" s="19">
        <f>IF($Q650="","",IF($Q650&lt;TODAY(),"Expired",IF($Q650-TODAY()&lt;=90,"Expires within 90 days","In warranty")))</f>
        <v/>
      </c>
      <c r="AD650" s="20">
        <f>IF(OR($M650="",$C650=""),"",IFERROR(EDATE($M650,VALUE(INDEX(Lists!$B$2:$B$11,MATCH($C650,Lists!$A$2:$A$11,0)))),""))</f>
        <v/>
      </c>
      <c r="AE650" s="19">
        <f>IF($AD650="","",IF($AD650&lt;TODAY(),"Overdue",IF($AD650-TODAY()&lt;=90,"Due within 90 days","OK")))</f>
        <v/>
      </c>
      <c r="AF650" s="19">
        <f>IF($A650="","",IF(OR($T650="",$U650=""),"Incomplete",IF(OR($T650="No",$U650="Not enrolled"),"Review","OK")))</f>
        <v/>
      </c>
    </row>
    <row r="651">
      <c r="M651" s="16" t="n"/>
      <c r="N651" s="17" t="n"/>
      <c r="Q651" s="16" t="n"/>
      <c r="Z651" s="16" t="n"/>
      <c r="AB651" s="18">
        <f>IF($M651="","",ROUND(YEARFRAC($M651,TODAY()),1))</f>
        <v/>
      </c>
      <c r="AC651" s="19">
        <f>IF($Q651="","",IF($Q651&lt;TODAY(),"Expired",IF($Q651-TODAY()&lt;=90,"Expires within 90 days","In warranty")))</f>
        <v/>
      </c>
      <c r="AD651" s="20">
        <f>IF(OR($M651="",$C651=""),"",IFERROR(EDATE($M651,VALUE(INDEX(Lists!$B$2:$B$11,MATCH($C651,Lists!$A$2:$A$11,0)))),""))</f>
        <v/>
      </c>
      <c r="AE651" s="19">
        <f>IF($AD651="","",IF($AD651&lt;TODAY(),"Overdue",IF($AD651-TODAY()&lt;=90,"Due within 90 days","OK")))</f>
        <v/>
      </c>
      <c r="AF651" s="19">
        <f>IF($A651="","",IF(OR($T651="",$U651=""),"Incomplete",IF(OR($T651="No",$U651="Not enrolled"),"Review","OK")))</f>
        <v/>
      </c>
    </row>
    <row r="652">
      <c r="M652" s="16" t="n"/>
      <c r="N652" s="17" t="n"/>
      <c r="Q652" s="16" t="n"/>
      <c r="Z652" s="16" t="n"/>
      <c r="AB652" s="18">
        <f>IF($M652="","",ROUND(YEARFRAC($M652,TODAY()),1))</f>
        <v/>
      </c>
      <c r="AC652" s="19">
        <f>IF($Q652="","",IF($Q652&lt;TODAY(),"Expired",IF($Q652-TODAY()&lt;=90,"Expires within 90 days","In warranty")))</f>
        <v/>
      </c>
      <c r="AD652" s="20">
        <f>IF(OR($M652="",$C652=""),"",IFERROR(EDATE($M652,VALUE(INDEX(Lists!$B$2:$B$11,MATCH($C652,Lists!$A$2:$A$11,0)))),""))</f>
        <v/>
      </c>
      <c r="AE652" s="19">
        <f>IF($AD652="","",IF($AD652&lt;TODAY(),"Overdue",IF($AD652-TODAY()&lt;=90,"Due within 90 days","OK")))</f>
        <v/>
      </c>
      <c r="AF652" s="19">
        <f>IF($A652="","",IF(OR($T652="",$U652=""),"Incomplete",IF(OR($T652="No",$U652="Not enrolled"),"Review","OK")))</f>
        <v/>
      </c>
    </row>
    <row r="653">
      <c r="M653" s="16" t="n"/>
      <c r="N653" s="17" t="n"/>
      <c r="Q653" s="16" t="n"/>
      <c r="Z653" s="16" t="n"/>
      <c r="AB653" s="18">
        <f>IF($M653="","",ROUND(YEARFRAC($M653,TODAY()),1))</f>
        <v/>
      </c>
      <c r="AC653" s="19">
        <f>IF($Q653="","",IF($Q653&lt;TODAY(),"Expired",IF($Q653-TODAY()&lt;=90,"Expires within 90 days","In warranty")))</f>
        <v/>
      </c>
      <c r="AD653" s="20">
        <f>IF(OR($M653="",$C653=""),"",IFERROR(EDATE($M653,VALUE(INDEX(Lists!$B$2:$B$11,MATCH($C653,Lists!$A$2:$A$11,0)))),""))</f>
        <v/>
      </c>
      <c r="AE653" s="19">
        <f>IF($AD653="","",IF($AD653&lt;TODAY(),"Overdue",IF($AD653-TODAY()&lt;=90,"Due within 90 days","OK")))</f>
        <v/>
      </c>
      <c r="AF653" s="19">
        <f>IF($A653="","",IF(OR($T653="",$U653=""),"Incomplete",IF(OR($T653="No",$U653="Not enrolled"),"Review","OK")))</f>
        <v/>
      </c>
    </row>
    <row r="654">
      <c r="M654" s="16" t="n"/>
      <c r="N654" s="17" t="n"/>
      <c r="Q654" s="16" t="n"/>
      <c r="Z654" s="16" t="n"/>
      <c r="AB654" s="18">
        <f>IF($M654="","",ROUND(YEARFRAC($M654,TODAY()),1))</f>
        <v/>
      </c>
      <c r="AC654" s="19">
        <f>IF($Q654="","",IF($Q654&lt;TODAY(),"Expired",IF($Q654-TODAY()&lt;=90,"Expires within 90 days","In warranty")))</f>
        <v/>
      </c>
      <c r="AD654" s="20">
        <f>IF(OR($M654="",$C654=""),"",IFERROR(EDATE($M654,VALUE(INDEX(Lists!$B$2:$B$11,MATCH($C654,Lists!$A$2:$A$11,0)))),""))</f>
        <v/>
      </c>
      <c r="AE654" s="19">
        <f>IF($AD654="","",IF($AD654&lt;TODAY(),"Overdue",IF($AD654-TODAY()&lt;=90,"Due within 90 days","OK")))</f>
        <v/>
      </c>
      <c r="AF654" s="19">
        <f>IF($A654="","",IF(OR($T654="",$U654=""),"Incomplete",IF(OR($T654="No",$U654="Not enrolled"),"Review","OK")))</f>
        <v/>
      </c>
    </row>
    <row r="655">
      <c r="M655" s="16" t="n"/>
      <c r="N655" s="17" t="n"/>
      <c r="Q655" s="16" t="n"/>
      <c r="Z655" s="16" t="n"/>
      <c r="AB655" s="18">
        <f>IF($M655="","",ROUND(YEARFRAC($M655,TODAY()),1))</f>
        <v/>
      </c>
      <c r="AC655" s="19">
        <f>IF($Q655="","",IF($Q655&lt;TODAY(),"Expired",IF($Q655-TODAY()&lt;=90,"Expires within 90 days","In warranty")))</f>
        <v/>
      </c>
      <c r="AD655" s="20">
        <f>IF(OR($M655="",$C655=""),"",IFERROR(EDATE($M655,VALUE(INDEX(Lists!$B$2:$B$11,MATCH($C655,Lists!$A$2:$A$11,0)))),""))</f>
        <v/>
      </c>
      <c r="AE655" s="19">
        <f>IF($AD655="","",IF($AD655&lt;TODAY(),"Overdue",IF($AD655-TODAY()&lt;=90,"Due within 90 days","OK")))</f>
        <v/>
      </c>
      <c r="AF655" s="19">
        <f>IF($A655="","",IF(OR($T655="",$U655=""),"Incomplete",IF(OR($T655="No",$U655="Not enrolled"),"Review","OK")))</f>
        <v/>
      </c>
    </row>
    <row r="656">
      <c r="M656" s="16" t="n"/>
      <c r="N656" s="17" t="n"/>
      <c r="Q656" s="16" t="n"/>
      <c r="Z656" s="16" t="n"/>
      <c r="AB656" s="18">
        <f>IF($M656="","",ROUND(YEARFRAC($M656,TODAY()),1))</f>
        <v/>
      </c>
      <c r="AC656" s="19">
        <f>IF($Q656="","",IF($Q656&lt;TODAY(),"Expired",IF($Q656-TODAY()&lt;=90,"Expires within 90 days","In warranty")))</f>
        <v/>
      </c>
      <c r="AD656" s="20">
        <f>IF(OR($M656="",$C656=""),"",IFERROR(EDATE($M656,VALUE(INDEX(Lists!$B$2:$B$11,MATCH($C656,Lists!$A$2:$A$11,0)))),""))</f>
        <v/>
      </c>
      <c r="AE656" s="19">
        <f>IF($AD656="","",IF($AD656&lt;TODAY(),"Overdue",IF($AD656-TODAY()&lt;=90,"Due within 90 days","OK")))</f>
        <v/>
      </c>
      <c r="AF656" s="19">
        <f>IF($A656="","",IF(OR($T656="",$U656=""),"Incomplete",IF(OR($T656="No",$U656="Not enrolled"),"Review","OK")))</f>
        <v/>
      </c>
    </row>
    <row r="657">
      <c r="M657" s="16" t="n"/>
      <c r="N657" s="17" t="n"/>
      <c r="Q657" s="16" t="n"/>
      <c r="Z657" s="16" t="n"/>
      <c r="AB657" s="18">
        <f>IF($M657="","",ROUND(YEARFRAC($M657,TODAY()),1))</f>
        <v/>
      </c>
      <c r="AC657" s="19">
        <f>IF($Q657="","",IF($Q657&lt;TODAY(),"Expired",IF($Q657-TODAY()&lt;=90,"Expires within 90 days","In warranty")))</f>
        <v/>
      </c>
      <c r="AD657" s="20">
        <f>IF(OR($M657="",$C657=""),"",IFERROR(EDATE($M657,VALUE(INDEX(Lists!$B$2:$B$11,MATCH($C657,Lists!$A$2:$A$11,0)))),""))</f>
        <v/>
      </c>
      <c r="AE657" s="19">
        <f>IF($AD657="","",IF($AD657&lt;TODAY(),"Overdue",IF($AD657-TODAY()&lt;=90,"Due within 90 days","OK")))</f>
        <v/>
      </c>
      <c r="AF657" s="19">
        <f>IF($A657="","",IF(OR($T657="",$U657=""),"Incomplete",IF(OR($T657="No",$U657="Not enrolled"),"Review","OK")))</f>
        <v/>
      </c>
    </row>
    <row r="658">
      <c r="M658" s="16" t="n"/>
      <c r="N658" s="17" t="n"/>
      <c r="Q658" s="16" t="n"/>
      <c r="Z658" s="16" t="n"/>
      <c r="AB658" s="18">
        <f>IF($M658="","",ROUND(YEARFRAC($M658,TODAY()),1))</f>
        <v/>
      </c>
      <c r="AC658" s="19">
        <f>IF($Q658="","",IF($Q658&lt;TODAY(),"Expired",IF($Q658-TODAY()&lt;=90,"Expires within 90 days","In warranty")))</f>
        <v/>
      </c>
      <c r="AD658" s="20">
        <f>IF(OR($M658="",$C658=""),"",IFERROR(EDATE($M658,VALUE(INDEX(Lists!$B$2:$B$11,MATCH($C658,Lists!$A$2:$A$11,0)))),""))</f>
        <v/>
      </c>
      <c r="AE658" s="19">
        <f>IF($AD658="","",IF($AD658&lt;TODAY(),"Overdue",IF($AD658-TODAY()&lt;=90,"Due within 90 days","OK")))</f>
        <v/>
      </c>
      <c r="AF658" s="19">
        <f>IF($A658="","",IF(OR($T658="",$U658=""),"Incomplete",IF(OR($T658="No",$U658="Not enrolled"),"Review","OK")))</f>
        <v/>
      </c>
    </row>
    <row r="659">
      <c r="M659" s="16" t="n"/>
      <c r="N659" s="17" t="n"/>
      <c r="Q659" s="16" t="n"/>
      <c r="Z659" s="16" t="n"/>
      <c r="AB659" s="18">
        <f>IF($M659="","",ROUND(YEARFRAC($M659,TODAY()),1))</f>
        <v/>
      </c>
      <c r="AC659" s="19">
        <f>IF($Q659="","",IF($Q659&lt;TODAY(),"Expired",IF($Q659-TODAY()&lt;=90,"Expires within 90 days","In warranty")))</f>
        <v/>
      </c>
      <c r="AD659" s="20">
        <f>IF(OR($M659="",$C659=""),"",IFERROR(EDATE($M659,VALUE(INDEX(Lists!$B$2:$B$11,MATCH($C659,Lists!$A$2:$A$11,0)))),""))</f>
        <v/>
      </c>
      <c r="AE659" s="19">
        <f>IF($AD659="","",IF($AD659&lt;TODAY(),"Overdue",IF($AD659-TODAY()&lt;=90,"Due within 90 days","OK")))</f>
        <v/>
      </c>
      <c r="AF659" s="19">
        <f>IF($A659="","",IF(OR($T659="",$U659=""),"Incomplete",IF(OR($T659="No",$U659="Not enrolled"),"Review","OK")))</f>
        <v/>
      </c>
    </row>
    <row r="660">
      <c r="M660" s="16" t="n"/>
      <c r="N660" s="17" t="n"/>
      <c r="Q660" s="16" t="n"/>
      <c r="Z660" s="16" t="n"/>
      <c r="AB660" s="18">
        <f>IF($M660="","",ROUND(YEARFRAC($M660,TODAY()),1))</f>
        <v/>
      </c>
      <c r="AC660" s="19">
        <f>IF($Q660="","",IF($Q660&lt;TODAY(),"Expired",IF($Q660-TODAY()&lt;=90,"Expires within 90 days","In warranty")))</f>
        <v/>
      </c>
      <c r="AD660" s="20">
        <f>IF(OR($M660="",$C660=""),"",IFERROR(EDATE($M660,VALUE(INDEX(Lists!$B$2:$B$11,MATCH($C660,Lists!$A$2:$A$11,0)))),""))</f>
        <v/>
      </c>
      <c r="AE660" s="19">
        <f>IF($AD660="","",IF($AD660&lt;TODAY(),"Overdue",IF($AD660-TODAY()&lt;=90,"Due within 90 days","OK")))</f>
        <v/>
      </c>
      <c r="AF660" s="19">
        <f>IF($A660="","",IF(OR($T660="",$U660=""),"Incomplete",IF(OR($T660="No",$U660="Not enrolled"),"Review","OK")))</f>
        <v/>
      </c>
    </row>
    <row r="661">
      <c r="M661" s="16" t="n"/>
      <c r="N661" s="17" t="n"/>
      <c r="Q661" s="16" t="n"/>
      <c r="Z661" s="16" t="n"/>
      <c r="AB661" s="18">
        <f>IF($M661="","",ROUND(YEARFRAC($M661,TODAY()),1))</f>
        <v/>
      </c>
      <c r="AC661" s="19">
        <f>IF($Q661="","",IF($Q661&lt;TODAY(),"Expired",IF($Q661-TODAY()&lt;=90,"Expires within 90 days","In warranty")))</f>
        <v/>
      </c>
      <c r="AD661" s="20">
        <f>IF(OR($M661="",$C661=""),"",IFERROR(EDATE($M661,VALUE(INDEX(Lists!$B$2:$B$11,MATCH($C661,Lists!$A$2:$A$11,0)))),""))</f>
        <v/>
      </c>
      <c r="AE661" s="19">
        <f>IF($AD661="","",IF($AD661&lt;TODAY(),"Overdue",IF($AD661-TODAY()&lt;=90,"Due within 90 days","OK")))</f>
        <v/>
      </c>
      <c r="AF661" s="19">
        <f>IF($A661="","",IF(OR($T661="",$U661=""),"Incomplete",IF(OR($T661="No",$U661="Not enrolled"),"Review","OK")))</f>
        <v/>
      </c>
    </row>
    <row r="662">
      <c r="M662" s="16" t="n"/>
      <c r="N662" s="17" t="n"/>
      <c r="Q662" s="16" t="n"/>
      <c r="Z662" s="16" t="n"/>
      <c r="AB662" s="18">
        <f>IF($M662="","",ROUND(YEARFRAC($M662,TODAY()),1))</f>
        <v/>
      </c>
      <c r="AC662" s="19">
        <f>IF($Q662="","",IF($Q662&lt;TODAY(),"Expired",IF($Q662-TODAY()&lt;=90,"Expires within 90 days","In warranty")))</f>
        <v/>
      </c>
      <c r="AD662" s="20">
        <f>IF(OR($M662="",$C662=""),"",IFERROR(EDATE($M662,VALUE(INDEX(Lists!$B$2:$B$11,MATCH($C662,Lists!$A$2:$A$11,0)))),""))</f>
        <v/>
      </c>
      <c r="AE662" s="19">
        <f>IF($AD662="","",IF($AD662&lt;TODAY(),"Overdue",IF($AD662-TODAY()&lt;=90,"Due within 90 days","OK")))</f>
        <v/>
      </c>
      <c r="AF662" s="19">
        <f>IF($A662="","",IF(OR($T662="",$U662=""),"Incomplete",IF(OR($T662="No",$U662="Not enrolled"),"Review","OK")))</f>
        <v/>
      </c>
    </row>
    <row r="663">
      <c r="M663" s="16" t="n"/>
      <c r="N663" s="17" t="n"/>
      <c r="Q663" s="16" t="n"/>
      <c r="Z663" s="16" t="n"/>
      <c r="AB663" s="18">
        <f>IF($M663="","",ROUND(YEARFRAC($M663,TODAY()),1))</f>
        <v/>
      </c>
      <c r="AC663" s="19">
        <f>IF($Q663="","",IF($Q663&lt;TODAY(),"Expired",IF($Q663-TODAY()&lt;=90,"Expires within 90 days","In warranty")))</f>
        <v/>
      </c>
      <c r="AD663" s="20">
        <f>IF(OR($M663="",$C663=""),"",IFERROR(EDATE($M663,VALUE(INDEX(Lists!$B$2:$B$11,MATCH($C663,Lists!$A$2:$A$11,0)))),""))</f>
        <v/>
      </c>
      <c r="AE663" s="19">
        <f>IF($AD663="","",IF($AD663&lt;TODAY(),"Overdue",IF($AD663-TODAY()&lt;=90,"Due within 90 days","OK")))</f>
        <v/>
      </c>
      <c r="AF663" s="19">
        <f>IF($A663="","",IF(OR($T663="",$U663=""),"Incomplete",IF(OR($T663="No",$U663="Not enrolled"),"Review","OK")))</f>
        <v/>
      </c>
    </row>
    <row r="664">
      <c r="M664" s="16" t="n"/>
      <c r="N664" s="17" t="n"/>
      <c r="Q664" s="16" t="n"/>
      <c r="Z664" s="16" t="n"/>
      <c r="AB664" s="18">
        <f>IF($M664="","",ROUND(YEARFRAC($M664,TODAY()),1))</f>
        <v/>
      </c>
      <c r="AC664" s="19">
        <f>IF($Q664="","",IF($Q664&lt;TODAY(),"Expired",IF($Q664-TODAY()&lt;=90,"Expires within 90 days","In warranty")))</f>
        <v/>
      </c>
      <c r="AD664" s="20">
        <f>IF(OR($M664="",$C664=""),"",IFERROR(EDATE($M664,VALUE(INDEX(Lists!$B$2:$B$11,MATCH($C664,Lists!$A$2:$A$11,0)))),""))</f>
        <v/>
      </c>
      <c r="AE664" s="19">
        <f>IF($AD664="","",IF($AD664&lt;TODAY(),"Overdue",IF($AD664-TODAY()&lt;=90,"Due within 90 days","OK")))</f>
        <v/>
      </c>
      <c r="AF664" s="19">
        <f>IF($A664="","",IF(OR($T664="",$U664=""),"Incomplete",IF(OR($T664="No",$U664="Not enrolled"),"Review","OK")))</f>
        <v/>
      </c>
    </row>
    <row r="665">
      <c r="M665" s="16" t="n"/>
      <c r="N665" s="17" t="n"/>
      <c r="Q665" s="16" t="n"/>
      <c r="Z665" s="16" t="n"/>
      <c r="AB665" s="18">
        <f>IF($M665="","",ROUND(YEARFRAC($M665,TODAY()),1))</f>
        <v/>
      </c>
      <c r="AC665" s="19">
        <f>IF($Q665="","",IF($Q665&lt;TODAY(),"Expired",IF($Q665-TODAY()&lt;=90,"Expires within 90 days","In warranty")))</f>
        <v/>
      </c>
      <c r="AD665" s="20">
        <f>IF(OR($M665="",$C665=""),"",IFERROR(EDATE($M665,VALUE(INDEX(Lists!$B$2:$B$11,MATCH($C665,Lists!$A$2:$A$11,0)))),""))</f>
        <v/>
      </c>
      <c r="AE665" s="19">
        <f>IF($AD665="","",IF($AD665&lt;TODAY(),"Overdue",IF($AD665-TODAY()&lt;=90,"Due within 90 days","OK")))</f>
        <v/>
      </c>
      <c r="AF665" s="19">
        <f>IF($A665="","",IF(OR($T665="",$U665=""),"Incomplete",IF(OR($T665="No",$U665="Not enrolled"),"Review","OK")))</f>
        <v/>
      </c>
    </row>
    <row r="666">
      <c r="M666" s="16" t="n"/>
      <c r="N666" s="17" t="n"/>
      <c r="Q666" s="16" t="n"/>
      <c r="Z666" s="16" t="n"/>
      <c r="AB666" s="18">
        <f>IF($M666="","",ROUND(YEARFRAC($M666,TODAY()),1))</f>
        <v/>
      </c>
      <c r="AC666" s="19">
        <f>IF($Q666="","",IF($Q666&lt;TODAY(),"Expired",IF($Q666-TODAY()&lt;=90,"Expires within 90 days","In warranty")))</f>
        <v/>
      </c>
      <c r="AD666" s="20">
        <f>IF(OR($M666="",$C666=""),"",IFERROR(EDATE($M666,VALUE(INDEX(Lists!$B$2:$B$11,MATCH($C666,Lists!$A$2:$A$11,0)))),""))</f>
        <v/>
      </c>
      <c r="AE666" s="19">
        <f>IF($AD666="","",IF($AD666&lt;TODAY(),"Overdue",IF($AD666-TODAY()&lt;=90,"Due within 90 days","OK")))</f>
        <v/>
      </c>
      <c r="AF666" s="19">
        <f>IF($A666="","",IF(OR($T666="",$U666=""),"Incomplete",IF(OR($T666="No",$U666="Not enrolled"),"Review","OK")))</f>
        <v/>
      </c>
    </row>
    <row r="667">
      <c r="M667" s="16" t="n"/>
      <c r="N667" s="17" t="n"/>
      <c r="Q667" s="16" t="n"/>
      <c r="Z667" s="16" t="n"/>
      <c r="AB667" s="18">
        <f>IF($M667="","",ROUND(YEARFRAC($M667,TODAY()),1))</f>
        <v/>
      </c>
      <c r="AC667" s="19">
        <f>IF($Q667="","",IF($Q667&lt;TODAY(),"Expired",IF($Q667-TODAY()&lt;=90,"Expires within 90 days","In warranty")))</f>
        <v/>
      </c>
      <c r="AD667" s="20">
        <f>IF(OR($M667="",$C667=""),"",IFERROR(EDATE($M667,VALUE(INDEX(Lists!$B$2:$B$11,MATCH($C667,Lists!$A$2:$A$11,0)))),""))</f>
        <v/>
      </c>
      <c r="AE667" s="19">
        <f>IF($AD667="","",IF($AD667&lt;TODAY(),"Overdue",IF($AD667-TODAY()&lt;=90,"Due within 90 days","OK")))</f>
        <v/>
      </c>
      <c r="AF667" s="19">
        <f>IF($A667="","",IF(OR($T667="",$U667=""),"Incomplete",IF(OR($T667="No",$U667="Not enrolled"),"Review","OK")))</f>
        <v/>
      </c>
    </row>
    <row r="668">
      <c r="M668" s="16" t="n"/>
      <c r="N668" s="17" t="n"/>
      <c r="Q668" s="16" t="n"/>
      <c r="Z668" s="16" t="n"/>
      <c r="AB668" s="18">
        <f>IF($M668="","",ROUND(YEARFRAC($M668,TODAY()),1))</f>
        <v/>
      </c>
      <c r="AC668" s="19">
        <f>IF($Q668="","",IF($Q668&lt;TODAY(),"Expired",IF($Q668-TODAY()&lt;=90,"Expires within 90 days","In warranty")))</f>
        <v/>
      </c>
      <c r="AD668" s="20">
        <f>IF(OR($M668="",$C668=""),"",IFERROR(EDATE($M668,VALUE(INDEX(Lists!$B$2:$B$11,MATCH($C668,Lists!$A$2:$A$11,0)))),""))</f>
        <v/>
      </c>
      <c r="AE668" s="19">
        <f>IF($AD668="","",IF($AD668&lt;TODAY(),"Overdue",IF($AD668-TODAY()&lt;=90,"Due within 90 days","OK")))</f>
        <v/>
      </c>
      <c r="AF668" s="19">
        <f>IF($A668="","",IF(OR($T668="",$U668=""),"Incomplete",IF(OR($T668="No",$U668="Not enrolled"),"Review","OK")))</f>
        <v/>
      </c>
    </row>
    <row r="669">
      <c r="M669" s="16" t="n"/>
      <c r="N669" s="17" t="n"/>
      <c r="Q669" s="16" t="n"/>
      <c r="Z669" s="16" t="n"/>
      <c r="AB669" s="18">
        <f>IF($M669="","",ROUND(YEARFRAC($M669,TODAY()),1))</f>
        <v/>
      </c>
      <c r="AC669" s="19">
        <f>IF($Q669="","",IF($Q669&lt;TODAY(),"Expired",IF($Q669-TODAY()&lt;=90,"Expires within 90 days","In warranty")))</f>
        <v/>
      </c>
      <c r="AD669" s="20">
        <f>IF(OR($M669="",$C669=""),"",IFERROR(EDATE($M669,VALUE(INDEX(Lists!$B$2:$B$11,MATCH($C669,Lists!$A$2:$A$11,0)))),""))</f>
        <v/>
      </c>
      <c r="AE669" s="19">
        <f>IF($AD669="","",IF($AD669&lt;TODAY(),"Overdue",IF($AD669-TODAY()&lt;=90,"Due within 90 days","OK")))</f>
        <v/>
      </c>
      <c r="AF669" s="19">
        <f>IF($A669="","",IF(OR($T669="",$U669=""),"Incomplete",IF(OR($T669="No",$U669="Not enrolled"),"Review","OK")))</f>
        <v/>
      </c>
    </row>
    <row r="670">
      <c r="M670" s="16" t="n"/>
      <c r="N670" s="17" t="n"/>
      <c r="Q670" s="16" t="n"/>
      <c r="Z670" s="16" t="n"/>
      <c r="AB670" s="18">
        <f>IF($M670="","",ROUND(YEARFRAC($M670,TODAY()),1))</f>
        <v/>
      </c>
      <c r="AC670" s="19">
        <f>IF($Q670="","",IF($Q670&lt;TODAY(),"Expired",IF($Q670-TODAY()&lt;=90,"Expires within 90 days","In warranty")))</f>
        <v/>
      </c>
      <c r="AD670" s="20">
        <f>IF(OR($M670="",$C670=""),"",IFERROR(EDATE($M670,VALUE(INDEX(Lists!$B$2:$B$11,MATCH($C670,Lists!$A$2:$A$11,0)))),""))</f>
        <v/>
      </c>
      <c r="AE670" s="19">
        <f>IF($AD670="","",IF($AD670&lt;TODAY(),"Overdue",IF($AD670-TODAY()&lt;=90,"Due within 90 days","OK")))</f>
        <v/>
      </c>
      <c r="AF670" s="19">
        <f>IF($A670="","",IF(OR($T670="",$U670=""),"Incomplete",IF(OR($T670="No",$U670="Not enrolled"),"Review","OK")))</f>
        <v/>
      </c>
    </row>
    <row r="671">
      <c r="M671" s="16" t="n"/>
      <c r="N671" s="17" t="n"/>
      <c r="Q671" s="16" t="n"/>
      <c r="Z671" s="16" t="n"/>
      <c r="AB671" s="18">
        <f>IF($M671="","",ROUND(YEARFRAC($M671,TODAY()),1))</f>
        <v/>
      </c>
      <c r="AC671" s="19">
        <f>IF($Q671="","",IF($Q671&lt;TODAY(),"Expired",IF($Q671-TODAY()&lt;=90,"Expires within 90 days","In warranty")))</f>
        <v/>
      </c>
      <c r="AD671" s="20">
        <f>IF(OR($M671="",$C671=""),"",IFERROR(EDATE($M671,VALUE(INDEX(Lists!$B$2:$B$11,MATCH($C671,Lists!$A$2:$A$11,0)))),""))</f>
        <v/>
      </c>
      <c r="AE671" s="19">
        <f>IF($AD671="","",IF($AD671&lt;TODAY(),"Overdue",IF($AD671-TODAY()&lt;=90,"Due within 90 days","OK")))</f>
        <v/>
      </c>
      <c r="AF671" s="19">
        <f>IF($A671="","",IF(OR($T671="",$U671=""),"Incomplete",IF(OR($T671="No",$U671="Not enrolled"),"Review","OK")))</f>
        <v/>
      </c>
    </row>
    <row r="672">
      <c r="M672" s="16" t="n"/>
      <c r="N672" s="17" t="n"/>
      <c r="Q672" s="16" t="n"/>
      <c r="Z672" s="16" t="n"/>
      <c r="AB672" s="18">
        <f>IF($M672="","",ROUND(YEARFRAC($M672,TODAY()),1))</f>
        <v/>
      </c>
      <c r="AC672" s="19">
        <f>IF($Q672="","",IF($Q672&lt;TODAY(),"Expired",IF($Q672-TODAY()&lt;=90,"Expires within 90 days","In warranty")))</f>
        <v/>
      </c>
      <c r="AD672" s="20">
        <f>IF(OR($M672="",$C672=""),"",IFERROR(EDATE($M672,VALUE(INDEX(Lists!$B$2:$B$11,MATCH($C672,Lists!$A$2:$A$11,0)))),""))</f>
        <v/>
      </c>
      <c r="AE672" s="19">
        <f>IF($AD672="","",IF($AD672&lt;TODAY(),"Overdue",IF($AD672-TODAY()&lt;=90,"Due within 90 days","OK")))</f>
        <v/>
      </c>
      <c r="AF672" s="19">
        <f>IF($A672="","",IF(OR($T672="",$U672=""),"Incomplete",IF(OR($T672="No",$U672="Not enrolled"),"Review","OK")))</f>
        <v/>
      </c>
    </row>
    <row r="673">
      <c r="M673" s="16" t="n"/>
      <c r="N673" s="17" t="n"/>
      <c r="Q673" s="16" t="n"/>
      <c r="Z673" s="16" t="n"/>
      <c r="AB673" s="18">
        <f>IF($M673="","",ROUND(YEARFRAC($M673,TODAY()),1))</f>
        <v/>
      </c>
      <c r="AC673" s="19">
        <f>IF($Q673="","",IF($Q673&lt;TODAY(),"Expired",IF($Q673-TODAY()&lt;=90,"Expires within 90 days","In warranty")))</f>
        <v/>
      </c>
      <c r="AD673" s="20">
        <f>IF(OR($M673="",$C673=""),"",IFERROR(EDATE($M673,VALUE(INDEX(Lists!$B$2:$B$11,MATCH($C673,Lists!$A$2:$A$11,0)))),""))</f>
        <v/>
      </c>
      <c r="AE673" s="19">
        <f>IF($AD673="","",IF($AD673&lt;TODAY(),"Overdue",IF($AD673-TODAY()&lt;=90,"Due within 90 days","OK")))</f>
        <v/>
      </c>
      <c r="AF673" s="19">
        <f>IF($A673="","",IF(OR($T673="",$U673=""),"Incomplete",IF(OR($T673="No",$U673="Not enrolled"),"Review","OK")))</f>
        <v/>
      </c>
    </row>
    <row r="674">
      <c r="M674" s="16" t="n"/>
      <c r="N674" s="17" t="n"/>
      <c r="Q674" s="16" t="n"/>
      <c r="Z674" s="16" t="n"/>
      <c r="AB674" s="18">
        <f>IF($M674="","",ROUND(YEARFRAC($M674,TODAY()),1))</f>
        <v/>
      </c>
      <c r="AC674" s="19">
        <f>IF($Q674="","",IF($Q674&lt;TODAY(),"Expired",IF($Q674-TODAY()&lt;=90,"Expires within 90 days","In warranty")))</f>
        <v/>
      </c>
      <c r="AD674" s="20">
        <f>IF(OR($M674="",$C674=""),"",IFERROR(EDATE($M674,VALUE(INDEX(Lists!$B$2:$B$11,MATCH($C674,Lists!$A$2:$A$11,0)))),""))</f>
        <v/>
      </c>
      <c r="AE674" s="19">
        <f>IF($AD674="","",IF($AD674&lt;TODAY(),"Overdue",IF($AD674-TODAY()&lt;=90,"Due within 90 days","OK")))</f>
        <v/>
      </c>
      <c r="AF674" s="19">
        <f>IF($A674="","",IF(OR($T674="",$U674=""),"Incomplete",IF(OR($T674="No",$U674="Not enrolled"),"Review","OK")))</f>
        <v/>
      </c>
    </row>
    <row r="675">
      <c r="M675" s="16" t="n"/>
      <c r="N675" s="17" t="n"/>
      <c r="Q675" s="16" t="n"/>
      <c r="Z675" s="16" t="n"/>
      <c r="AB675" s="18">
        <f>IF($M675="","",ROUND(YEARFRAC($M675,TODAY()),1))</f>
        <v/>
      </c>
      <c r="AC675" s="19">
        <f>IF($Q675="","",IF($Q675&lt;TODAY(),"Expired",IF($Q675-TODAY()&lt;=90,"Expires within 90 days","In warranty")))</f>
        <v/>
      </c>
      <c r="AD675" s="20">
        <f>IF(OR($M675="",$C675=""),"",IFERROR(EDATE($M675,VALUE(INDEX(Lists!$B$2:$B$11,MATCH($C675,Lists!$A$2:$A$11,0)))),""))</f>
        <v/>
      </c>
      <c r="AE675" s="19">
        <f>IF($AD675="","",IF($AD675&lt;TODAY(),"Overdue",IF($AD675-TODAY()&lt;=90,"Due within 90 days","OK")))</f>
        <v/>
      </c>
      <c r="AF675" s="19">
        <f>IF($A675="","",IF(OR($T675="",$U675=""),"Incomplete",IF(OR($T675="No",$U675="Not enrolled"),"Review","OK")))</f>
        <v/>
      </c>
    </row>
    <row r="676">
      <c r="M676" s="16" t="n"/>
      <c r="N676" s="17" t="n"/>
      <c r="Q676" s="16" t="n"/>
      <c r="Z676" s="16" t="n"/>
      <c r="AB676" s="18">
        <f>IF($M676="","",ROUND(YEARFRAC($M676,TODAY()),1))</f>
        <v/>
      </c>
      <c r="AC676" s="19">
        <f>IF($Q676="","",IF($Q676&lt;TODAY(),"Expired",IF($Q676-TODAY()&lt;=90,"Expires within 90 days","In warranty")))</f>
        <v/>
      </c>
      <c r="AD676" s="20">
        <f>IF(OR($M676="",$C676=""),"",IFERROR(EDATE($M676,VALUE(INDEX(Lists!$B$2:$B$11,MATCH($C676,Lists!$A$2:$A$11,0)))),""))</f>
        <v/>
      </c>
      <c r="AE676" s="19">
        <f>IF($AD676="","",IF($AD676&lt;TODAY(),"Overdue",IF($AD676-TODAY()&lt;=90,"Due within 90 days","OK")))</f>
        <v/>
      </c>
      <c r="AF676" s="19">
        <f>IF($A676="","",IF(OR($T676="",$U676=""),"Incomplete",IF(OR($T676="No",$U676="Not enrolled"),"Review","OK")))</f>
        <v/>
      </c>
    </row>
    <row r="677">
      <c r="M677" s="16" t="n"/>
      <c r="N677" s="17" t="n"/>
      <c r="Q677" s="16" t="n"/>
      <c r="Z677" s="16" t="n"/>
      <c r="AB677" s="18">
        <f>IF($M677="","",ROUND(YEARFRAC($M677,TODAY()),1))</f>
        <v/>
      </c>
      <c r="AC677" s="19">
        <f>IF($Q677="","",IF($Q677&lt;TODAY(),"Expired",IF($Q677-TODAY()&lt;=90,"Expires within 90 days","In warranty")))</f>
        <v/>
      </c>
      <c r="AD677" s="20">
        <f>IF(OR($M677="",$C677=""),"",IFERROR(EDATE($M677,VALUE(INDEX(Lists!$B$2:$B$11,MATCH($C677,Lists!$A$2:$A$11,0)))),""))</f>
        <v/>
      </c>
      <c r="AE677" s="19">
        <f>IF($AD677="","",IF($AD677&lt;TODAY(),"Overdue",IF($AD677-TODAY()&lt;=90,"Due within 90 days","OK")))</f>
        <v/>
      </c>
      <c r="AF677" s="19">
        <f>IF($A677="","",IF(OR($T677="",$U677=""),"Incomplete",IF(OR($T677="No",$U677="Not enrolled"),"Review","OK")))</f>
        <v/>
      </c>
    </row>
    <row r="678">
      <c r="M678" s="16" t="n"/>
      <c r="N678" s="17" t="n"/>
      <c r="Q678" s="16" t="n"/>
      <c r="Z678" s="16" t="n"/>
      <c r="AB678" s="18">
        <f>IF($M678="","",ROUND(YEARFRAC($M678,TODAY()),1))</f>
        <v/>
      </c>
      <c r="AC678" s="19">
        <f>IF($Q678="","",IF($Q678&lt;TODAY(),"Expired",IF($Q678-TODAY()&lt;=90,"Expires within 90 days","In warranty")))</f>
        <v/>
      </c>
      <c r="AD678" s="20">
        <f>IF(OR($M678="",$C678=""),"",IFERROR(EDATE($M678,VALUE(INDEX(Lists!$B$2:$B$11,MATCH($C678,Lists!$A$2:$A$11,0)))),""))</f>
        <v/>
      </c>
      <c r="AE678" s="19">
        <f>IF($AD678="","",IF($AD678&lt;TODAY(),"Overdue",IF($AD678-TODAY()&lt;=90,"Due within 90 days","OK")))</f>
        <v/>
      </c>
      <c r="AF678" s="19">
        <f>IF($A678="","",IF(OR($T678="",$U678=""),"Incomplete",IF(OR($T678="No",$U678="Not enrolled"),"Review","OK")))</f>
        <v/>
      </c>
    </row>
    <row r="679">
      <c r="M679" s="16" t="n"/>
      <c r="N679" s="17" t="n"/>
      <c r="Q679" s="16" t="n"/>
      <c r="Z679" s="16" t="n"/>
      <c r="AB679" s="18">
        <f>IF($M679="","",ROUND(YEARFRAC($M679,TODAY()),1))</f>
        <v/>
      </c>
      <c r="AC679" s="19">
        <f>IF($Q679="","",IF($Q679&lt;TODAY(),"Expired",IF($Q679-TODAY()&lt;=90,"Expires within 90 days","In warranty")))</f>
        <v/>
      </c>
      <c r="AD679" s="20">
        <f>IF(OR($M679="",$C679=""),"",IFERROR(EDATE($M679,VALUE(INDEX(Lists!$B$2:$B$11,MATCH($C679,Lists!$A$2:$A$11,0)))),""))</f>
        <v/>
      </c>
      <c r="AE679" s="19">
        <f>IF($AD679="","",IF($AD679&lt;TODAY(),"Overdue",IF($AD679-TODAY()&lt;=90,"Due within 90 days","OK")))</f>
        <v/>
      </c>
      <c r="AF679" s="19">
        <f>IF($A679="","",IF(OR($T679="",$U679=""),"Incomplete",IF(OR($T679="No",$U679="Not enrolled"),"Review","OK")))</f>
        <v/>
      </c>
    </row>
    <row r="680">
      <c r="M680" s="16" t="n"/>
      <c r="N680" s="17" t="n"/>
      <c r="Q680" s="16" t="n"/>
      <c r="Z680" s="16" t="n"/>
      <c r="AB680" s="18">
        <f>IF($M680="","",ROUND(YEARFRAC($M680,TODAY()),1))</f>
        <v/>
      </c>
      <c r="AC680" s="19">
        <f>IF($Q680="","",IF($Q680&lt;TODAY(),"Expired",IF($Q680-TODAY()&lt;=90,"Expires within 90 days","In warranty")))</f>
        <v/>
      </c>
      <c r="AD680" s="20">
        <f>IF(OR($M680="",$C680=""),"",IFERROR(EDATE($M680,VALUE(INDEX(Lists!$B$2:$B$11,MATCH($C680,Lists!$A$2:$A$11,0)))),""))</f>
        <v/>
      </c>
      <c r="AE680" s="19">
        <f>IF($AD680="","",IF($AD680&lt;TODAY(),"Overdue",IF($AD680-TODAY()&lt;=90,"Due within 90 days","OK")))</f>
        <v/>
      </c>
      <c r="AF680" s="19">
        <f>IF($A680="","",IF(OR($T680="",$U680=""),"Incomplete",IF(OR($T680="No",$U680="Not enrolled"),"Review","OK")))</f>
        <v/>
      </c>
    </row>
    <row r="681">
      <c r="M681" s="16" t="n"/>
      <c r="N681" s="17" t="n"/>
      <c r="Q681" s="16" t="n"/>
      <c r="Z681" s="16" t="n"/>
      <c r="AB681" s="18">
        <f>IF($M681="","",ROUND(YEARFRAC($M681,TODAY()),1))</f>
        <v/>
      </c>
      <c r="AC681" s="19">
        <f>IF($Q681="","",IF($Q681&lt;TODAY(),"Expired",IF($Q681-TODAY()&lt;=90,"Expires within 90 days","In warranty")))</f>
        <v/>
      </c>
      <c r="AD681" s="20">
        <f>IF(OR($M681="",$C681=""),"",IFERROR(EDATE($M681,VALUE(INDEX(Lists!$B$2:$B$11,MATCH($C681,Lists!$A$2:$A$11,0)))),""))</f>
        <v/>
      </c>
      <c r="AE681" s="19">
        <f>IF($AD681="","",IF($AD681&lt;TODAY(),"Overdue",IF($AD681-TODAY()&lt;=90,"Due within 90 days","OK")))</f>
        <v/>
      </c>
      <c r="AF681" s="19">
        <f>IF($A681="","",IF(OR($T681="",$U681=""),"Incomplete",IF(OR($T681="No",$U681="Not enrolled"),"Review","OK")))</f>
        <v/>
      </c>
    </row>
    <row r="682">
      <c r="M682" s="16" t="n"/>
      <c r="N682" s="17" t="n"/>
      <c r="Q682" s="16" t="n"/>
      <c r="Z682" s="16" t="n"/>
      <c r="AB682" s="18">
        <f>IF($M682="","",ROUND(YEARFRAC($M682,TODAY()),1))</f>
        <v/>
      </c>
      <c r="AC682" s="19">
        <f>IF($Q682="","",IF($Q682&lt;TODAY(),"Expired",IF($Q682-TODAY()&lt;=90,"Expires within 90 days","In warranty")))</f>
        <v/>
      </c>
      <c r="AD682" s="20">
        <f>IF(OR($M682="",$C682=""),"",IFERROR(EDATE($M682,VALUE(INDEX(Lists!$B$2:$B$11,MATCH($C682,Lists!$A$2:$A$11,0)))),""))</f>
        <v/>
      </c>
      <c r="AE682" s="19">
        <f>IF($AD682="","",IF($AD682&lt;TODAY(),"Overdue",IF($AD682-TODAY()&lt;=90,"Due within 90 days","OK")))</f>
        <v/>
      </c>
      <c r="AF682" s="19">
        <f>IF($A682="","",IF(OR($T682="",$U682=""),"Incomplete",IF(OR($T682="No",$U682="Not enrolled"),"Review","OK")))</f>
        <v/>
      </c>
    </row>
    <row r="683">
      <c r="M683" s="16" t="n"/>
      <c r="N683" s="17" t="n"/>
      <c r="Q683" s="16" t="n"/>
      <c r="Z683" s="16" t="n"/>
      <c r="AB683" s="18">
        <f>IF($M683="","",ROUND(YEARFRAC($M683,TODAY()),1))</f>
        <v/>
      </c>
      <c r="AC683" s="19">
        <f>IF($Q683="","",IF($Q683&lt;TODAY(),"Expired",IF($Q683-TODAY()&lt;=90,"Expires within 90 days","In warranty")))</f>
        <v/>
      </c>
      <c r="AD683" s="20">
        <f>IF(OR($M683="",$C683=""),"",IFERROR(EDATE($M683,VALUE(INDEX(Lists!$B$2:$B$11,MATCH($C683,Lists!$A$2:$A$11,0)))),""))</f>
        <v/>
      </c>
      <c r="AE683" s="19">
        <f>IF($AD683="","",IF($AD683&lt;TODAY(),"Overdue",IF($AD683-TODAY()&lt;=90,"Due within 90 days","OK")))</f>
        <v/>
      </c>
      <c r="AF683" s="19">
        <f>IF($A683="","",IF(OR($T683="",$U683=""),"Incomplete",IF(OR($T683="No",$U683="Not enrolled"),"Review","OK")))</f>
        <v/>
      </c>
    </row>
    <row r="684">
      <c r="M684" s="16" t="n"/>
      <c r="N684" s="17" t="n"/>
      <c r="Q684" s="16" t="n"/>
      <c r="Z684" s="16" t="n"/>
      <c r="AB684" s="18">
        <f>IF($M684="","",ROUND(YEARFRAC($M684,TODAY()),1))</f>
        <v/>
      </c>
      <c r="AC684" s="19">
        <f>IF($Q684="","",IF($Q684&lt;TODAY(),"Expired",IF($Q684-TODAY()&lt;=90,"Expires within 90 days","In warranty")))</f>
        <v/>
      </c>
      <c r="AD684" s="20">
        <f>IF(OR($M684="",$C684=""),"",IFERROR(EDATE($M684,VALUE(INDEX(Lists!$B$2:$B$11,MATCH($C684,Lists!$A$2:$A$11,0)))),""))</f>
        <v/>
      </c>
      <c r="AE684" s="19">
        <f>IF($AD684="","",IF($AD684&lt;TODAY(),"Overdue",IF($AD684-TODAY()&lt;=90,"Due within 90 days","OK")))</f>
        <v/>
      </c>
      <c r="AF684" s="19">
        <f>IF($A684="","",IF(OR($T684="",$U684=""),"Incomplete",IF(OR($T684="No",$U684="Not enrolled"),"Review","OK")))</f>
        <v/>
      </c>
    </row>
    <row r="685">
      <c r="M685" s="16" t="n"/>
      <c r="N685" s="17" t="n"/>
      <c r="Q685" s="16" t="n"/>
      <c r="Z685" s="16" t="n"/>
      <c r="AB685" s="18">
        <f>IF($M685="","",ROUND(YEARFRAC($M685,TODAY()),1))</f>
        <v/>
      </c>
      <c r="AC685" s="19">
        <f>IF($Q685="","",IF($Q685&lt;TODAY(),"Expired",IF($Q685-TODAY()&lt;=90,"Expires within 90 days","In warranty")))</f>
        <v/>
      </c>
      <c r="AD685" s="20">
        <f>IF(OR($M685="",$C685=""),"",IFERROR(EDATE($M685,VALUE(INDEX(Lists!$B$2:$B$11,MATCH($C685,Lists!$A$2:$A$11,0)))),""))</f>
        <v/>
      </c>
      <c r="AE685" s="19">
        <f>IF($AD685="","",IF($AD685&lt;TODAY(),"Overdue",IF($AD685-TODAY()&lt;=90,"Due within 90 days","OK")))</f>
        <v/>
      </c>
      <c r="AF685" s="19">
        <f>IF($A685="","",IF(OR($T685="",$U685=""),"Incomplete",IF(OR($T685="No",$U685="Not enrolled"),"Review","OK")))</f>
        <v/>
      </c>
    </row>
    <row r="686">
      <c r="M686" s="16" t="n"/>
      <c r="N686" s="17" t="n"/>
      <c r="Q686" s="16" t="n"/>
      <c r="Z686" s="16" t="n"/>
      <c r="AB686" s="18">
        <f>IF($M686="","",ROUND(YEARFRAC($M686,TODAY()),1))</f>
        <v/>
      </c>
      <c r="AC686" s="19">
        <f>IF($Q686="","",IF($Q686&lt;TODAY(),"Expired",IF($Q686-TODAY()&lt;=90,"Expires within 90 days","In warranty")))</f>
        <v/>
      </c>
      <c r="AD686" s="20">
        <f>IF(OR($M686="",$C686=""),"",IFERROR(EDATE($M686,VALUE(INDEX(Lists!$B$2:$B$11,MATCH($C686,Lists!$A$2:$A$11,0)))),""))</f>
        <v/>
      </c>
      <c r="AE686" s="19">
        <f>IF($AD686="","",IF($AD686&lt;TODAY(),"Overdue",IF($AD686-TODAY()&lt;=90,"Due within 90 days","OK")))</f>
        <v/>
      </c>
      <c r="AF686" s="19">
        <f>IF($A686="","",IF(OR($T686="",$U686=""),"Incomplete",IF(OR($T686="No",$U686="Not enrolled"),"Review","OK")))</f>
        <v/>
      </c>
    </row>
    <row r="687">
      <c r="M687" s="16" t="n"/>
      <c r="N687" s="17" t="n"/>
      <c r="Q687" s="16" t="n"/>
      <c r="Z687" s="16" t="n"/>
      <c r="AB687" s="18">
        <f>IF($M687="","",ROUND(YEARFRAC($M687,TODAY()),1))</f>
        <v/>
      </c>
      <c r="AC687" s="19">
        <f>IF($Q687="","",IF($Q687&lt;TODAY(),"Expired",IF($Q687-TODAY()&lt;=90,"Expires within 90 days","In warranty")))</f>
        <v/>
      </c>
      <c r="AD687" s="20">
        <f>IF(OR($M687="",$C687=""),"",IFERROR(EDATE($M687,VALUE(INDEX(Lists!$B$2:$B$11,MATCH($C687,Lists!$A$2:$A$11,0)))),""))</f>
        <v/>
      </c>
      <c r="AE687" s="19">
        <f>IF($AD687="","",IF($AD687&lt;TODAY(),"Overdue",IF($AD687-TODAY()&lt;=90,"Due within 90 days","OK")))</f>
        <v/>
      </c>
      <c r="AF687" s="19">
        <f>IF($A687="","",IF(OR($T687="",$U687=""),"Incomplete",IF(OR($T687="No",$U687="Not enrolled"),"Review","OK")))</f>
        <v/>
      </c>
    </row>
    <row r="688">
      <c r="M688" s="16" t="n"/>
      <c r="N688" s="17" t="n"/>
      <c r="Q688" s="16" t="n"/>
      <c r="Z688" s="16" t="n"/>
      <c r="AB688" s="18">
        <f>IF($M688="","",ROUND(YEARFRAC($M688,TODAY()),1))</f>
        <v/>
      </c>
      <c r="AC688" s="19">
        <f>IF($Q688="","",IF($Q688&lt;TODAY(),"Expired",IF($Q688-TODAY()&lt;=90,"Expires within 90 days","In warranty")))</f>
        <v/>
      </c>
      <c r="AD688" s="20">
        <f>IF(OR($M688="",$C688=""),"",IFERROR(EDATE($M688,VALUE(INDEX(Lists!$B$2:$B$11,MATCH($C688,Lists!$A$2:$A$11,0)))),""))</f>
        <v/>
      </c>
      <c r="AE688" s="19">
        <f>IF($AD688="","",IF($AD688&lt;TODAY(),"Overdue",IF($AD688-TODAY()&lt;=90,"Due within 90 days","OK")))</f>
        <v/>
      </c>
      <c r="AF688" s="19">
        <f>IF($A688="","",IF(OR($T688="",$U688=""),"Incomplete",IF(OR($T688="No",$U688="Not enrolled"),"Review","OK")))</f>
        <v/>
      </c>
    </row>
    <row r="689">
      <c r="M689" s="16" t="n"/>
      <c r="N689" s="17" t="n"/>
      <c r="Q689" s="16" t="n"/>
      <c r="Z689" s="16" t="n"/>
      <c r="AB689" s="18">
        <f>IF($M689="","",ROUND(YEARFRAC($M689,TODAY()),1))</f>
        <v/>
      </c>
      <c r="AC689" s="19">
        <f>IF($Q689="","",IF($Q689&lt;TODAY(),"Expired",IF($Q689-TODAY()&lt;=90,"Expires within 90 days","In warranty")))</f>
        <v/>
      </c>
      <c r="AD689" s="20">
        <f>IF(OR($M689="",$C689=""),"",IFERROR(EDATE($M689,VALUE(INDEX(Lists!$B$2:$B$11,MATCH($C689,Lists!$A$2:$A$11,0)))),""))</f>
        <v/>
      </c>
      <c r="AE689" s="19">
        <f>IF($AD689="","",IF($AD689&lt;TODAY(),"Overdue",IF($AD689-TODAY()&lt;=90,"Due within 90 days","OK")))</f>
        <v/>
      </c>
      <c r="AF689" s="19">
        <f>IF($A689="","",IF(OR($T689="",$U689=""),"Incomplete",IF(OR($T689="No",$U689="Not enrolled"),"Review","OK")))</f>
        <v/>
      </c>
    </row>
    <row r="690">
      <c r="M690" s="16" t="n"/>
      <c r="N690" s="17" t="n"/>
      <c r="Q690" s="16" t="n"/>
      <c r="Z690" s="16" t="n"/>
      <c r="AB690" s="18">
        <f>IF($M690="","",ROUND(YEARFRAC($M690,TODAY()),1))</f>
        <v/>
      </c>
      <c r="AC690" s="19">
        <f>IF($Q690="","",IF($Q690&lt;TODAY(),"Expired",IF($Q690-TODAY()&lt;=90,"Expires within 90 days","In warranty")))</f>
        <v/>
      </c>
      <c r="AD690" s="20">
        <f>IF(OR($M690="",$C690=""),"",IFERROR(EDATE($M690,VALUE(INDEX(Lists!$B$2:$B$11,MATCH($C690,Lists!$A$2:$A$11,0)))),""))</f>
        <v/>
      </c>
      <c r="AE690" s="19">
        <f>IF($AD690="","",IF($AD690&lt;TODAY(),"Overdue",IF($AD690-TODAY()&lt;=90,"Due within 90 days","OK")))</f>
        <v/>
      </c>
      <c r="AF690" s="19">
        <f>IF($A690="","",IF(OR($T690="",$U690=""),"Incomplete",IF(OR($T690="No",$U690="Not enrolled"),"Review","OK")))</f>
        <v/>
      </c>
    </row>
    <row r="691">
      <c r="M691" s="16" t="n"/>
      <c r="N691" s="17" t="n"/>
      <c r="Q691" s="16" t="n"/>
      <c r="Z691" s="16" t="n"/>
      <c r="AB691" s="18">
        <f>IF($M691="","",ROUND(YEARFRAC($M691,TODAY()),1))</f>
        <v/>
      </c>
      <c r="AC691" s="19">
        <f>IF($Q691="","",IF($Q691&lt;TODAY(),"Expired",IF($Q691-TODAY()&lt;=90,"Expires within 90 days","In warranty")))</f>
        <v/>
      </c>
      <c r="AD691" s="20">
        <f>IF(OR($M691="",$C691=""),"",IFERROR(EDATE($M691,VALUE(INDEX(Lists!$B$2:$B$11,MATCH($C691,Lists!$A$2:$A$11,0)))),""))</f>
        <v/>
      </c>
      <c r="AE691" s="19">
        <f>IF($AD691="","",IF($AD691&lt;TODAY(),"Overdue",IF($AD691-TODAY()&lt;=90,"Due within 90 days","OK")))</f>
        <v/>
      </c>
      <c r="AF691" s="19">
        <f>IF($A691="","",IF(OR($T691="",$U691=""),"Incomplete",IF(OR($T691="No",$U691="Not enrolled"),"Review","OK")))</f>
        <v/>
      </c>
    </row>
    <row r="692">
      <c r="M692" s="16" t="n"/>
      <c r="N692" s="17" t="n"/>
      <c r="Q692" s="16" t="n"/>
      <c r="Z692" s="16" t="n"/>
      <c r="AB692" s="18">
        <f>IF($M692="","",ROUND(YEARFRAC($M692,TODAY()),1))</f>
        <v/>
      </c>
      <c r="AC692" s="19">
        <f>IF($Q692="","",IF($Q692&lt;TODAY(),"Expired",IF($Q692-TODAY()&lt;=90,"Expires within 90 days","In warranty")))</f>
        <v/>
      </c>
      <c r="AD692" s="20">
        <f>IF(OR($M692="",$C692=""),"",IFERROR(EDATE($M692,VALUE(INDEX(Lists!$B$2:$B$11,MATCH($C692,Lists!$A$2:$A$11,0)))),""))</f>
        <v/>
      </c>
      <c r="AE692" s="19">
        <f>IF($AD692="","",IF($AD692&lt;TODAY(),"Overdue",IF($AD692-TODAY()&lt;=90,"Due within 90 days","OK")))</f>
        <v/>
      </c>
      <c r="AF692" s="19">
        <f>IF($A692="","",IF(OR($T692="",$U692=""),"Incomplete",IF(OR($T692="No",$U692="Not enrolled"),"Review","OK")))</f>
        <v/>
      </c>
    </row>
    <row r="693">
      <c r="M693" s="16" t="n"/>
      <c r="N693" s="17" t="n"/>
      <c r="Q693" s="16" t="n"/>
      <c r="Z693" s="16" t="n"/>
      <c r="AB693" s="18">
        <f>IF($M693="","",ROUND(YEARFRAC($M693,TODAY()),1))</f>
        <v/>
      </c>
      <c r="AC693" s="19">
        <f>IF($Q693="","",IF($Q693&lt;TODAY(),"Expired",IF($Q693-TODAY()&lt;=90,"Expires within 90 days","In warranty")))</f>
        <v/>
      </c>
      <c r="AD693" s="20">
        <f>IF(OR($M693="",$C693=""),"",IFERROR(EDATE($M693,VALUE(INDEX(Lists!$B$2:$B$11,MATCH($C693,Lists!$A$2:$A$11,0)))),""))</f>
        <v/>
      </c>
      <c r="AE693" s="19">
        <f>IF($AD693="","",IF($AD693&lt;TODAY(),"Overdue",IF($AD693-TODAY()&lt;=90,"Due within 90 days","OK")))</f>
        <v/>
      </c>
      <c r="AF693" s="19">
        <f>IF($A693="","",IF(OR($T693="",$U693=""),"Incomplete",IF(OR($T693="No",$U693="Not enrolled"),"Review","OK")))</f>
        <v/>
      </c>
    </row>
    <row r="694">
      <c r="M694" s="16" t="n"/>
      <c r="N694" s="17" t="n"/>
      <c r="Q694" s="16" t="n"/>
      <c r="Z694" s="16" t="n"/>
      <c r="AB694" s="18">
        <f>IF($M694="","",ROUND(YEARFRAC($M694,TODAY()),1))</f>
        <v/>
      </c>
      <c r="AC694" s="19">
        <f>IF($Q694="","",IF($Q694&lt;TODAY(),"Expired",IF($Q694-TODAY()&lt;=90,"Expires within 90 days","In warranty")))</f>
        <v/>
      </c>
      <c r="AD694" s="20">
        <f>IF(OR($M694="",$C694=""),"",IFERROR(EDATE($M694,VALUE(INDEX(Lists!$B$2:$B$11,MATCH($C694,Lists!$A$2:$A$11,0)))),""))</f>
        <v/>
      </c>
      <c r="AE694" s="19">
        <f>IF($AD694="","",IF($AD694&lt;TODAY(),"Overdue",IF($AD694-TODAY()&lt;=90,"Due within 90 days","OK")))</f>
        <v/>
      </c>
      <c r="AF694" s="19">
        <f>IF($A694="","",IF(OR($T694="",$U694=""),"Incomplete",IF(OR($T694="No",$U694="Not enrolled"),"Review","OK")))</f>
        <v/>
      </c>
    </row>
    <row r="695">
      <c r="M695" s="16" t="n"/>
      <c r="N695" s="17" t="n"/>
      <c r="Q695" s="16" t="n"/>
      <c r="Z695" s="16" t="n"/>
      <c r="AB695" s="18">
        <f>IF($M695="","",ROUND(YEARFRAC($M695,TODAY()),1))</f>
        <v/>
      </c>
      <c r="AC695" s="19">
        <f>IF($Q695="","",IF($Q695&lt;TODAY(),"Expired",IF($Q695-TODAY()&lt;=90,"Expires within 90 days","In warranty")))</f>
        <v/>
      </c>
      <c r="AD695" s="20">
        <f>IF(OR($M695="",$C695=""),"",IFERROR(EDATE($M695,VALUE(INDEX(Lists!$B$2:$B$11,MATCH($C695,Lists!$A$2:$A$11,0)))),""))</f>
        <v/>
      </c>
      <c r="AE695" s="19">
        <f>IF($AD695="","",IF($AD695&lt;TODAY(),"Overdue",IF($AD695-TODAY()&lt;=90,"Due within 90 days","OK")))</f>
        <v/>
      </c>
      <c r="AF695" s="19">
        <f>IF($A695="","",IF(OR($T695="",$U695=""),"Incomplete",IF(OR($T695="No",$U695="Not enrolled"),"Review","OK")))</f>
        <v/>
      </c>
    </row>
    <row r="696">
      <c r="M696" s="16" t="n"/>
      <c r="N696" s="17" t="n"/>
      <c r="Q696" s="16" t="n"/>
      <c r="Z696" s="16" t="n"/>
      <c r="AB696" s="18">
        <f>IF($M696="","",ROUND(YEARFRAC($M696,TODAY()),1))</f>
        <v/>
      </c>
      <c r="AC696" s="19">
        <f>IF($Q696="","",IF($Q696&lt;TODAY(),"Expired",IF($Q696-TODAY()&lt;=90,"Expires within 90 days","In warranty")))</f>
        <v/>
      </c>
      <c r="AD696" s="20">
        <f>IF(OR($M696="",$C696=""),"",IFERROR(EDATE($M696,VALUE(INDEX(Lists!$B$2:$B$11,MATCH($C696,Lists!$A$2:$A$11,0)))),""))</f>
        <v/>
      </c>
      <c r="AE696" s="19">
        <f>IF($AD696="","",IF($AD696&lt;TODAY(),"Overdue",IF($AD696-TODAY()&lt;=90,"Due within 90 days","OK")))</f>
        <v/>
      </c>
      <c r="AF696" s="19">
        <f>IF($A696="","",IF(OR($T696="",$U696=""),"Incomplete",IF(OR($T696="No",$U696="Not enrolled"),"Review","OK")))</f>
        <v/>
      </c>
    </row>
    <row r="697">
      <c r="M697" s="16" t="n"/>
      <c r="N697" s="17" t="n"/>
      <c r="Q697" s="16" t="n"/>
      <c r="Z697" s="16" t="n"/>
      <c r="AB697" s="18">
        <f>IF($M697="","",ROUND(YEARFRAC($M697,TODAY()),1))</f>
        <v/>
      </c>
      <c r="AC697" s="19">
        <f>IF($Q697="","",IF($Q697&lt;TODAY(),"Expired",IF($Q697-TODAY()&lt;=90,"Expires within 90 days","In warranty")))</f>
        <v/>
      </c>
      <c r="AD697" s="20">
        <f>IF(OR($M697="",$C697=""),"",IFERROR(EDATE($M697,VALUE(INDEX(Lists!$B$2:$B$11,MATCH($C697,Lists!$A$2:$A$11,0)))),""))</f>
        <v/>
      </c>
      <c r="AE697" s="19">
        <f>IF($AD697="","",IF($AD697&lt;TODAY(),"Overdue",IF($AD697-TODAY()&lt;=90,"Due within 90 days","OK")))</f>
        <v/>
      </c>
      <c r="AF697" s="19">
        <f>IF($A697="","",IF(OR($T697="",$U697=""),"Incomplete",IF(OR($T697="No",$U697="Not enrolled"),"Review","OK")))</f>
        <v/>
      </c>
    </row>
    <row r="698">
      <c r="M698" s="16" t="n"/>
      <c r="N698" s="17" t="n"/>
      <c r="Q698" s="16" t="n"/>
      <c r="Z698" s="16" t="n"/>
      <c r="AB698" s="18">
        <f>IF($M698="","",ROUND(YEARFRAC($M698,TODAY()),1))</f>
        <v/>
      </c>
      <c r="AC698" s="19">
        <f>IF($Q698="","",IF($Q698&lt;TODAY(),"Expired",IF($Q698-TODAY()&lt;=90,"Expires within 90 days","In warranty")))</f>
        <v/>
      </c>
      <c r="AD698" s="20">
        <f>IF(OR($M698="",$C698=""),"",IFERROR(EDATE($M698,VALUE(INDEX(Lists!$B$2:$B$11,MATCH($C698,Lists!$A$2:$A$11,0)))),""))</f>
        <v/>
      </c>
      <c r="AE698" s="19">
        <f>IF($AD698="","",IF($AD698&lt;TODAY(),"Overdue",IF($AD698-TODAY()&lt;=90,"Due within 90 days","OK")))</f>
        <v/>
      </c>
      <c r="AF698" s="19">
        <f>IF($A698="","",IF(OR($T698="",$U698=""),"Incomplete",IF(OR($T698="No",$U698="Not enrolled"),"Review","OK")))</f>
        <v/>
      </c>
    </row>
    <row r="699">
      <c r="M699" s="16" t="n"/>
      <c r="N699" s="17" t="n"/>
      <c r="Q699" s="16" t="n"/>
      <c r="Z699" s="16" t="n"/>
      <c r="AB699" s="18">
        <f>IF($M699="","",ROUND(YEARFRAC($M699,TODAY()),1))</f>
        <v/>
      </c>
      <c r="AC699" s="19">
        <f>IF($Q699="","",IF($Q699&lt;TODAY(),"Expired",IF($Q699-TODAY()&lt;=90,"Expires within 90 days","In warranty")))</f>
        <v/>
      </c>
      <c r="AD699" s="20">
        <f>IF(OR($M699="",$C699=""),"",IFERROR(EDATE($M699,VALUE(INDEX(Lists!$B$2:$B$11,MATCH($C699,Lists!$A$2:$A$11,0)))),""))</f>
        <v/>
      </c>
      <c r="AE699" s="19">
        <f>IF($AD699="","",IF($AD699&lt;TODAY(),"Overdue",IF($AD699-TODAY()&lt;=90,"Due within 90 days","OK")))</f>
        <v/>
      </c>
      <c r="AF699" s="19">
        <f>IF($A699="","",IF(OR($T699="",$U699=""),"Incomplete",IF(OR($T699="No",$U699="Not enrolled"),"Review","OK")))</f>
        <v/>
      </c>
    </row>
    <row r="700">
      <c r="M700" s="16" t="n"/>
      <c r="N700" s="17" t="n"/>
      <c r="Q700" s="16" t="n"/>
      <c r="Z700" s="16" t="n"/>
      <c r="AB700" s="18">
        <f>IF($M700="","",ROUND(YEARFRAC($M700,TODAY()),1))</f>
        <v/>
      </c>
      <c r="AC700" s="19">
        <f>IF($Q700="","",IF($Q700&lt;TODAY(),"Expired",IF($Q700-TODAY()&lt;=90,"Expires within 90 days","In warranty")))</f>
        <v/>
      </c>
      <c r="AD700" s="20">
        <f>IF(OR($M700="",$C700=""),"",IFERROR(EDATE($M700,VALUE(INDEX(Lists!$B$2:$B$11,MATCH($C700,Lists!$A$2:$A$11,0)))),""))</f>
        <v/>
      </c>
      <c r="AE700" s="19">
        <f>IF($AD700="","",IF($AD700&lt;TODAY(),"Overdue",IF($AD700-TODAY()&lt;=90,"Due within 90 days","OK")))</f>
        <v/>
      </c>
      <c r="AF700" s="19">
        <f>IF($A700="","",IF(OR($T700="",$U700=""),"Incomplete",IF(OR($T700="No",$U700="Not enrolled"),"Review","OK")))</f>
        <v/>
      </c>
    </row>
    <row r="701">
      <c r="M701" s="16" t="n"/>
      <c r="N701" s="17" t="n"/>
      <c r="Q701" s="16" t="n"/>
      <c r="Z701" s="16" t="n"/>
      <c r="AB701" s="18">
        <f>IF($M701="","",ROUND(YEARFRAC($M701,TODAY()),1))</f>
        <v/>
      </c>
      <c r="AC701" s="19">
        <f>IF($Q701="","",IF($Q701&lt;TODAY(),"Expired",IF($Q701-TODAY()&lt;=90,"Expires within 90 days","In warranty")))</f>
        <v/>
      </c>
      <c r="AD701" s="20">
        <f>IF(OR($M701="",$C701=""),"",IFERROR(EDATE($M701,VALUE(INDEX(Lists!$B$2:$B$11,MATCH($C701,Lists!$A$2:$A$11,0)))),""))</f>
        <v/>
      </c>
      <c r="AE701" s="19">
        <f>IF($AD701="","",IF($AD701&lt;TODAY(),"Overdue",IF($AD701-TODAY()&lt;=90,"Due within 90 days","OK")))</f>
        <v/>
      </c>
      <c r="AF701" s="19">
        <f>IF($A701="","",IF(OR($T701="",$U701=""),"Incomplete",IF(OR($T701="No",$U701="Not enrolled"),"Review","OK")))</f>
        <v/>
      </c>
    </row>
    <row r="702">
      <c r="M702" s="16" t="n"/>
      <c r="N702" s="17" t="n"/>
      <c r="Q702" s="16" t="n"/>
      <c r="Z702" s="16" t="n"/>
      <c r="AB702" s="18">
        <f>IF($M702="","",ROUND(YEARFRAC($M702,TODAY()),1))</f>
        <v/>
      </c>
      <c r="AC702" s="19">
        <f>IF($Q702="","",IF($Q702&lt;TODAY(),"Expired",IF($Q702-TODAY()&lt;=90,"Expires within 90 days","In warranty")))</f>
        <v/>
      </c>
      <c r="AD702" s="20">
        <f>IF(OR($M702="",$C702=""),"",IFERROR(EDATE($M702,VALUE(INDEX(Lists!$B$2:$B$11,MATCH($C702,Lists!$A$2:$A$11,0)))),""))</f>
        <v/>
      </c>
      <c r="AE702" s="19">
        <f>IF($AD702="","",IF($AD702&lt;TODAY(),"Overdue",IF($AD702-TODAY()&lt;=90,"Due within 90 days","OK")))</f>
        <v/>
      </c>
      <c r="AF702" s="19">
        <f>IF($A702="","",IF(OR($T702="",$U702=""),"Incomplete",IF(OR($T702="No",$U702="Not enrolled"),"Review","OK")))</f>
        <v/>
      </c>
    </row>
    <row r="703">
      <c r="M703" s="16" t="n"/>
      <c r="N703" s="17" t="n"/>
      <c r="Q703" s="16" t="n"/>
      <c r="Z703" s="16" t="n"/>
      <c r="AB703" s="18">
        <f>IF($M703="","",ROUND(YEARFRAC($M703,TODAY()),1))</f>
        <v/>
      </c>
      <c r="AC703" s="19">
        <f>IF($Q703="","",IF($Q703&lt;TODAY(),"Expired",IF($Q703-TODAY()&lt;=90,"Expires within 90 days","In warranty")))</f>
        <v/>
      </c>
      <c r="AD703" s="20">
        <f>IF(OR($M703="",$C703=""),"",IFERROR(EDATE($M703,VALUE(INDEX(Lists!$B$2:$B$11,MATCH($C703,Lists!$A$2:$A$11,0)))),""))</f>
        <v/>
      </c>
      <c r="AE703" s="19">
        <f>IF($AD703="","",IF($AD703&lt;TODAY(),"Overdue",IF($AD703-TODAY()&lt;=90,"Due within 90 days","OK")))</f>
        <v/>
      </c>
      <c r="AF703" s="19">
        <f>IF($A703="","",IF(OR($T703="",$U703=""),"Incomplete",IF(OR($T703="No",$U703="Not enrolled"),"Review","OK")))</f>
        <v/>
      </c>
    </row>
    <row r="704">
      <c r="M704" s="16" t="n"/>
      <c r="N704" s="17" t="n"/>
      <c r="Q704" s="16" t="n"/>
      <c r="Z704" s="16" t="n"/>
      <c r="AB704" s="18">
        <f>IF($M704="","",ROUND(YEARFRAC($M704,TODAY()),1))</f>
        <v/>
      </c>
      <c r="AC704" s="19">
        <f>IF($Q704="","",IF($Q704&lt;TODAY(),"Expired",IF($Q704-TODAY()&lt;=90,"Expires within 90 days","In warranty")))</f>
        <v/>
      </c>
      <c r="AD704" s="20">
        <f>IF(OR($M704="",$C704=""),"",IFERROR(EDATE($M704,VALUE(INDEX(Lists!$B$2:$B$11,MATCH($C704,Lists!$A$2:$A$11,0)))),""))</f>
        <v/>
      </c>
      <c r="AE704" s="19">
        <f>IF($AD704="","",IF($AD704&lt;TODAY(),"Overdue",IF($AD704-TODAY()&lt;=90,"Due within 90 days","OK")))</f>
        <v/>
      </c>
      <c r="AF704" s="19">
        <f>IF($A704="","",IF(OR($T704="",$U704=""),"Incomplete",IF(OR($T704="No",$U704="Not enrolled"),"Review","OK")))</f>
        <v/>
      </c>
    </row>
    <row r="705">
      <c r="M705" s="16" t="n"/>
      <c r="N705" s="17" t="n"/>
      <c r="Q705" s="16" t="n"/>
      <c r="Z705" s="16" t="n"/>
      <c r="AB705" s="18">
        <f>IF($M705="","",ROUND(YEARFRAC($M705,TODAY()),1))</f>
        <v/>
      </c>
      <c r="AC705" s="19">
        <f>IF($Q705="","",IF($Q705&lt;TODAY(),"Expired",IF($Q705-TODAY()&lt;=90,"Expires within 90 days","In warranty")))</f>
        <v/>
      </c>
      <c r="AD705" s="20">
        <f>IF(OR($M705="",$C705=""),"",IFERROR(EDATE($M705,VALUE(INDEX(Lists!$B$2:$B$11,MATCH($C705,Lists!$A$2:$A$11,0)))),""))</f>
        <v/>
      </c>
      <c r="AE705" s="19">
        <f>IF($AD705="","",IF($AD705&lt;TODAY(),"Overdue",IF($AD705-TODAY()&lt;=90,"Due within 90 days","OK")))</f>
        <v/>
      </c>
      <c r="AF705" s="19">
        <f>IF($A705="","",IF(OR($T705="",$U705=""),"Incomplete",IF(OR($T705="No",$U705="Not enrolled"),"Review","OK")))</f>
        <v/>
      </c>
    </row>
    <row r="706">
      <c r="M706" s="16" t="n"/>
      <c r="N706" s="17" t="n"/>
      <c r="Q706" s="16" t="n"/>
      <c r="Z706" s="16" t="n"/>
      <c r="AB706" s="18">
        <f>IF($M706="","",ROUND(YEARFRAC($M706,TODAY()),1))</f>
        <v/>
      </c>
      <c r="AC706" s="19">
        <f>IF($Q706="","",IF($Q706&lt;TODAY(),"Expired",IF($Q706-TODAY()&lt;=90,"Expires within 90 days","In warranty")))</f>
        <v/>
      </c>
      <c r="AD706" s="20">
        <f>IF(OR($M706="",$C706=""),"",IFERROR(EDATE($M706,VALUE(INDEX(Lists!$B$2:$B$11,MATCH($C706,Lists!$A$2:$A$11,0)))),""))</f>
        <v/>
      </c>
      <c r="AE706" s="19">
        <f>IF($AD706="","",IF($AD706&lt;TODAY(),"Overdue",IF($AD706-TODAY()&lt;=90,"Due within 90 days","OK")))</f>
        <v/>
      </c>
      <c r="AF706" s="19">
        <f>IF($A706="","",IF(OR($T706="",$U706=""),"Incomplete",IF(OR($T706="No",$U706="Not enrolled"),"Review","OK")))</f>
        <v/>
      </c>
    </row>
    <row r="707">
      <c r="M707" s="16" t="n"/>
      <c r="N707" s="17" t="n"/>
      <c r="Q707" s="16" t="n"/>
      <c r="Z707" s="16" t="n"/>
      <c r="AB707" s="18">
        <f>IF($M707="","",ROUND(YEARFRAC($M707,TODAY()),1))</f>
        <v/>
      </c>
      <c r="AC707" s="19">
        <f>IF($Q707="","",IF($Q707&lt;TODAY(),"Expired",IF($Q707-TODAY()&lt;=90,"Expires within 90 days","In warranty")))</f>
        <v/>
      </c>
      <c r="AD707" s="20">
        <f>IF(OR($M707="",$C707=""),"",IFERROR(EDATE($M707,VALUE(INDEX(Lists!$B$2:$B$11,MATCH($C707,Lists!$A$2:$A$11,0)))),""))</f>
        <v/>
      </c>
      <c r="AE707" s="19">
        <f>IF($AD707="","",IF($AD707&lt;TODAY(),"Overdue",IF($AD707-TODAY()&lt;=90,"Due within 90 days","OK")))</f>
        <v/>
      </c>
      <c r="AF707" s="19">
        <f>IF($A707="","",IF(OR($T707="",$U707=""),"Incomplete",IF(OR($T707="No",$U707="Not enrolled"),"Review","OK")))</f>
        <v/>
      </c>
    </row>
    <row r="708">
      <c r="M708" s="16" t="n"/>
      <c r="N708" s="17" t="n"/>
      <c r="Q708" s="16" t="n"/>
      <c r="Z708" s="16" t="n"/>
      <c r="AB708" s="18">
        <f>IF($M708="","",ROUND(YEARFRAC($M708,TODAY()),1))</f>
        <v/>
      </c>
      <c r="AC708" s="19">
        <f>IF($Q708="","",IF($Q708&lt;TODAY(),"Expired",IF($Q708-TODAY()&lt;=90,"Expires within 90 days","In warranty")))</f>
        <v/>
      </c>
      <c r="AD708" s="20">
        <f>IF(OR($M708="",$C708=""),"",IFERROR(EDATE($M708,VALUE(INDEX(Lists!$B$2:$B$11,MATCH($C708,Lists!$A$2:$A$11,0)))),""))</f>
        <v/>
      </c>
      <c r="AE708" s="19">
        <f>IF($AD708="","",IF($AD708&lt;TODAY(),"Overdue",IF($AD708-TODAY()&lt;=90,"Due within 90 days","OK")))</f>
        <v/>
      </c>
      <c r="AF708" s="19">
        <f>IF($A708="","",IF(OR($T708="",$U708=""),"Incomplete",IF(OR($T708="No",$U708="Not enrolled"),"Review","OK")))</f>
        <v/>
      </c>
    </row>
    <row r="709">
      <c r="M709" s="16" t="n"/>
      <c r="N709" s="17" t="n"/>
      <c r="Q709" s="16" t="n"/>
      <c r="Z709" s="16" t="n"/>
      <c r="AB709" s="18">
        <f>IF($M709="","",ROUND(YEARFRAC($M709,TODAY()),1))</f>
        <v/>
      </c>
      <c r="AC709" s="19">
        <f>IF($Q709="","",IF($Q709&lt;TODAY(),"Expired",IF($Q709-TODAY()&lt;=90,"Expires within 90 days","In warranty")))</f>
        <v/>
      </c>
      <c r="AD709" s="20">
        <f>IF(OR($M709="",$C709=""),"",IFERROR(EDATE($M709,VALUE(INDEX(Lists!$B$2:$B$11,MATCH($C709,Lists!$A$2:$A$11,0)))),""))</f>
        <v/>
      </c>
      <c r="AE709" s="19">
        <f>IF($AD709="","",IF($AD709&lt;TODAY(),"Overdue",IF($AD709-TODAY()&lt;=90,"Due within 90 days","OK")))</f>
        <v/>
      </c>
      <c r="AF709" s="19">
        <f>IF($A709="","",IF(OR($T709="",$U709=""),"Incomplete",IF(OR($T709="No",$U709="Not enrolled"),"Review","OK")))</f>
        <v/>
      </c>
    </row>
    <row r="710">
      <c r="M710" s="16" t="n"/>
      <c r="N710" s="17" t="n"/>
      <c r="Q710" s="16" t="n"/>
      <c r="Z710" s="16" t="n"/>
      <c r="AB710" s="18">
        <f>IF($M710="","",ROUND(YEARFRAC($M710,TODAY()),1))</f>
        <v/>
      </c>
      <c r="AC710" s="19">
        <f>IF($Q710="","",IF($Q710&lt;TODAY(),"Expired",IF($Q710-TODAY()&lt;=90,"Expires within 90 days","In warranty")))</f>
        <v/>
      </c>
      <c r="AD710" s="20">
        <f>IF(OR($M710="",$C710=""),"",IFERROR(EDATE($M710,VALUE(INDEX(Lists!$B$2:$B$11,MATCH($C710,Lists!$A$2:$A$11,0)))),""))</f>
        <v/>
      </c>
      <c r="AE710" s="19">
        <f>IF($AD710="","",IF($AD710&lt;TODAY(),"Overdue",IF($AD710-TODAY()&lt;=90,"Due within 90 days","OK")))</f>
        <v/>
      </c>
      <c r="AF710" s="19">
        <f>IF($A710="","",IF(OR($T710="",$U710=""),"Incomplete",IF(OR($T710="No",$U710="Not enrolled"),"Review","OK")))</f>
        <v/>
      </c>
    </row>
    <row r="711">
      <c r="M711" s="16" t="n"/>
      <c r="N711" s="17" t="n"/>
      <c r="Q711" s="16" t="n"/>
      <c r="Z711" s="16" t="n"/>
      <c r="AB711" s="18">
        <f>IF($M711="","",ROUND(YEARFRAC($M711,TODAY()),1))</f>
        <v/>
      </c>
      <c r="AC711" s="19">
        <f>IF($Q711="","",IF($Q711&lt;TODAY(),"Expired",IF($Q711-TODAY()&lt;=90,"Expires within 90 days","In warranty")))</f>
        <v/>
      </c>
      <c r="AD711" s="20">
        <f>IF(OR($M711="",$C711=""),"",IFERROR(EDATE($M711,VALUE(INDEX(Lists!$B$2:$B$11,MATCH($C711,Lists!$A$2:$A$11,0)))),""))</f>
        <v/>
      </c>
      <c r="AE711" s="19">
        <f>IF($AD711="","",IF($AD711&lt;TODAY(),"Overdue",IF($AD711-TODAY()&lt;=90,"Due within 90 days","OK")))</f>
        <v/>
      </c>
      <c r="AF711" s="19">
        <f>IF($A711="","",IF(OR($T711="",$U711=""),"Incomplete",IF(OR($T711="No",$U711="Not enrolled"),"Review","OK")))</f>
        <v/>
      </c>
    </row>
    <row r="712">
      <c r="M712" s="16" t="n"/>
      <c r="N712" s="17" t="n"/>
      <c r="Q712" s="16" t="n"/>
      <c r="Z712" s="16" t="n"/>
      <c r="AB712" s="18">
        <f>IF($M712="","",ROUND(YEARFRAC($M712,TODAY()),1))</f>
        <v/>
      </c>
      <c r="AC712" s="19">
        <f>IF($Q712="","",IF($Q712&lt;TODAY(),"Expired",IF($Q712-TODAY()&lt;=90,"Expires within 90 days","In warranty")))</f>
        <v/>
      </c>
      <c r="AD712" s="20">
        <f>IF(OR($M712="",$C712=""),"",IFERROR(EDATE($M712,VALUE(INDEX(Lists!$B$2:$B$11,MATCH($C712,Lists!$A$2:$A$11,0)))),""))</f>
        <v/>
      </c>
      <c r="AE712" s="19">
        <f>IF($AD712="","",IF($AD712&lt;TODAY(),"Overdue",IF($AD712-TODAY()&lt;=90,"Due within 90 days","OK")))</f>
        <v/>
      </c>
      <c r="AF712" s="19">
        <f>IF($A712="","",IF(OR($T712="",$U712=""),"Incomplete",IF(OR($T712="No",$U712="Not enrolled"),"Review","OK")))</f>
        <v/>
      </c>
    </row>
    <row r="713">
      <c r="M713" s="16" t="n"/>
      <c r="N713" s="17" t="n"/>
      <c r="Q713" s="16" t="n"/>
      <c r="Z713" s="16" t="n"/>
      <c r="AB713" s="18">
        <f>IF($M713="","",ROUND(YEARFRAC($M713,TODAY()),1))</f>
        <v/>
      </c>
      <c r="AC713" s="19">
        <f>IF($Q713="","",IF($Q713&lt;TODAY(),"Expired",IF($Q713-TODAY()&lt;=90,"Expires within 90 days","In warranty")))</f>
        <v/>
      </c>
      <c r="AD713" s="20">
        <f>IF(OR($M713="",$C713=""),"",IFERROR(EDATE($M713,VALUE(INDEX(Lists!$B$2:$B$11,MATCH($C713,Lists!$A$2:$A$11,0)))),""))</f>
        <v/>
      </c>
      <c r="AE713" s="19">
        <f>IF($AD713="","",IF($AD713&lt;TODAY(),"Overdue",IF($AD713-TODAY()&lt;=90,"Due within 90 days","OK")))</f>
        <v/>
      </c>
      <c r="AF713" s="19">
        <f>IF($A713="","",IF(OR($T713="",$U713=""),"Incomplete",IF(OR($T713="No",$U713="Not enrolled"),"Review","OK")))</f>
        <v/>
      </c>
    </row>
    <row r="714">
      <c r="M714" s="16" t="n"/>
      <c r="N714" s="17" t="n"/>
      <c r="Q714" s="16" t="n"/>
      <c r="Z714" s="16" t="n"/>
      <c r="AB714" s="18">
        <f>IF($M714="","",ROUND(YEARFRAC($M714,TODAY()),1))</f>
        <v/>
      </c>
      <c r="AC714" s="19">
        <f>IF($Q714="","",IF($Q714&lt;TODAY(),"Expired",IF($Q714-TODAY()&lt;=90,"Expires within 90 days","In warranty")))</f>
        <v/>
      </c>
      <c r="AD714" s="20">
        <f>IF(OR($M714="",$C714=""),"",IFERROR(EDATE($M714,VALUE(INDEX(Lists!$B$2:$B$11,MATCH($C714,Lists!$A$2:$A$11,0)))),""))</f>
        <v/>
      </c>
      <c r="AE714" s="19">
        <f>IF($AD714="","",IF($AD714&lt;TODAY(),"Overdue",IF($AD714-TODAY()&lt;=90,"Due within 90 days","OK")))</f>
        <v/>
      </c>
      <c r="AF714" s="19">
        <f>IF($A714="","",IF(OR($T714="",$U714=""),"Incomplete",IF(OR($T714="No",$U714="Not enrolled"),"Review","OK")))</f>
        <v/>
      </c>
    </row>
    <row r="715">
      <c r="M715" s="16" t="n"/>
      <c r="N715" s="17" t="n"/>
      <c r="Q715" s="16" t="n"/>
      <c r="Z715" s="16" t="n"/>
      <c r="AB715" s="18">
        <f>IF($M715="","",ROUND(YEARFRAC($M715,TODAY()),1))</f>
        <v/>
      </c>
      <c r="AC715" s="19">
        <f>IF($Q715="","",IF($Q715&lt;TODAY(),"Expired",IF($Q715-TODAY()&lt;=90,"Expires within 90 days","In warranty")))</f>
        <v/>
      </c>
      <c r="AD715" s="20">
        <f>IF(OR($M715="",$C715=""),"",IFERROR(EDATE($M715,VALUE(INDEX(Lists!$B$2:$B$11,MATCH($C715,Lists!$A$2:$A$11,0)))),""))</f>
        <v/>
      </c>
      <c r="AE715" s="19">
        <f>IF($AD715="","",IF($AD715&lt;TODAY(),"Overdue",IF($AD715-TODAY()&lt;=90,"Due within 90 days","OK")))</f>
        <v/>
      </c>
      <c r="AF715" s="19">
        <f>IF($A715="","",IF(OR($T715="",$U715=""),"Incomplete",IF(OR($T715="No",$U715="Not enrolled"),"Review","OK")))</f>
        <v/>
      </c>
    </row>
    <row r="716">
      <c r="M716" s="16" t="n"/>
      <c r="N716" s="17" t="n"/>
      <c r="Q716" s="16" t="n"/>
      <c r="Z716" s="16" t="n"/>
      <c r="AB716" s="18">
        <f>IF($M716="","",ROUND(YEARFRAC($M716,TODAY()),1))</f>
        <v/>
      </c>
      <c r="AC716" s="19">
        <f>IF($Q716="","",IF($Q716&lt;TODAY(),"Expired",IF($Q716-TODAY()&lt;=90,"Expires within 90 days","In warranty")))</f>
        <v/>
      </c>
      <c r="AD716" s="20">
        <f>IF(OR($M716="",$C716=""),"",IFERROR(EDATE($M716,VALUE(INDEX(Lists!$B$2:$B$11,MATCH($C716,Lists!$A$2:$A$11,0)))),""))</f>
        <v/>
      </c>
      <c r="AE716" s="19">
        <f>IF($AD716="","",IF($AD716&lt;TODAY(),"Overdue",IF($AD716-TODAY()&lt;=90,"Due within 90 days","OK")))</f>
        <v/>
      </c>
      <c r="AF716" s="19">
        <f>IF($A716="","",IF(OR($T716="",$U716=""),"Incomplete",IF(OR($T716="No",$U716="Not enrolled"),"Review","OK")))</f>
        <v/>
      </c>
    </row>
    <row r="717">
      <c r="M717" s="16" t="n"/>
      <c r="N717" s="17" t="n"/>
      <c r="Q717" s="16" t="n"/>
      <c r="Z717" s="16" t="n"/>
      <c r="AB717" s="18">
        <f>IF($M717="","",ROUND(YEARFRAC($M717,TODAY()),1))</f>
        <v/>
      </c>
      <c r="AC717" s="19">
        <f>IF($Q717="","",IF($Q717&lt;TODAY(),"Expired",IF($Q717-TODAY()&lt;=90,"Expires within 90 days","In warranty")))</f>
        <v/>
      </c>
      <c r="AD717" s="20">
        <f>IF(OR($M717="",$C717=""),"",IFERROR(EDATE($M717,VALUE(INDEX(Lists!$B$2:$B$11,MATCH($C717,Lists!$A$2:$A$11,0)))),""))</f>
        <v/>
      </c>
      <c r="AE717" s="19">
        <f>IF($AD717="","",IF($AD717&lt;TODAY(),"Overdue",IF($AD717-TODAY()&lt;=90,"Due within 90 days","OK")))</f>
        <v/>
      </c>
      <c r="AF717" s="19">
        <f>IF($A717="","",IF(OR($T717="",$U717=""),"Incomplete",IF(OR($T717="No",$U717="Not enrolled"),"Review","OK")))</f>
        <v/>
      </c>
    </row>
    <row r="718">
      <c r="M718" s="16" t="n"/>
      <c r="N718" s="17" t="n"/>
      <c r="Q718" s="16" t="n"/>
      <c r="Z718" s="16" t="n"/>
      <c r="AB718" s="18">
        <f>IF($M718="","",ROUND(YEARFRAC($M718,TODAY()),1))</f>
        <v/>
      </c>
      <c r="AC718" s="19">
        <f>IF($Q718="","",IF($Q718&lt;TODAY(),"Expired",IF($Q718-TODAY()&lt;=90,"Expires within 90 days","In warranty")))</f>
        <v/>
      </c>
      <c r="AD718" s="20">
        <f>IF(OR($M718="",$C718=""),"",IFERROR(EDATE($M718,VALUE(INDEX(Lists!$B$2:$B$11,MATCH($C718,Lists!$A$2:$A$11,0)))),""))</f>
        <v/>
      </c>
      <c r="AE718" s="19">
        <f>IF($AD718="","",IF($AD718&lt;TODAY(),"Overdue",IF($AD718-TODAY()&lt;=90,"Due within 90 days","OK")))</f>
        <v/>
      </c>
      <c r="AF718" s="19">
        <f>IF($A718="","",IF(OR($T718="",$U718=""),"Incomplete",IF(OR($T718="No",$U718="Not enrolled"),"Review","OK")))</f>
        <v/>
      </c>
    </row>
    <row r="719">
      <c r="M719" s="16" t="n"/>
      <c r="N719" s="17" t="n"/>
      <c r="Q719" s="16" t="n"/>
      <c r="Z719" s="16" t="n"/>
      <c r="AB719" s="18">
        <f>IF($M719="","",ROUND(YEARFRAC($M719,TODAY()),1))</f>
        <v/>
      </c>
      <c r="AC719" s="19">
        <f>IF($Q719="","",IF($Q719&lt;TODAY(),"Expired",IF($Q719-TODAY()&lt;=90,"Expires within 90 days","In warranty")))</f>
        <v/>
      </c>
      <c r="AD719" s="20">
        <f>IF(OR($M719="",$C719=""),"",IFERROR(EDATE($M719,VALUE(INDEX(Lists!$B$2:$B$11,MATCH($C719,Lists!$A$2:$A$11,0)))),""))</f>
        <v/>
      </c>
      <c r="AE719" s="19">
        <f>IF($AD719="","",IF($AD719&lt;TODAY(),"Overdue",IF($AD719-TODAY()&lt;=90,"Due within 90 days","OK")))</f>
        <v/>
      </c>
      <c r="AF719" s="19">
        <f>IF($A719="","",IF(OR($T719="",$U719=""),"Incomplete",IF(OR($T719="No",$U719="Not enrolled"),"Review","OK")))</f>
        <v/>
      </c>
    </row>
    <row r="720">
      <c r="M720" s="16" t="n"/>
      <c r="N720" s="17" t="n"/>
      <c r="Q720" s="16" t="n"/>
      <c r="Z720" s="16" t="n"/>
      <c r="AB720" s="18">
        <f>IF($M720="","",ROUND(YEARFRAC($M720,TODAY()),1))</f>
        <v/>
      </c>
      <c r="AC720" s="19">
        <f>IF($Q720="","",IF($Q720&lt;TODAY(),"Expired",IF($Q720-TODAY()&lt;=90,"Expires within 90 days","In warranty")))</f>
        <v/>
      </c>
      <c r="AD720" s="20">
        <f>IF(OR($M720="",$C720=""),"",IFERROR(EDATE($M720,VALUE(INDEX(Lists!$B$2:$B$11,MATCH($C720,Lists!$A$2:$A$11,0)))),""))</f>
        <v/>
      </c>
      <c r="AE720" s="19">
        <f>IF($AD720="","",IF($AD720&lt;TODAY(),"Overdue",IF($AD720-TODAY()&lt;=90,"Due within 90 days","OK")))</f>
        <v/>
      </c>
      <c r="AF720" s="19">
        <f>IF($A720="","",IF(OR($T720="",$U720=""),"Incomplete",IF(OR($T720="No",$U720="Not enrolled"),"Review","OK")))</f>
        <v/>
      </c>
    </row>
    <row r="721">
      <c r="M721" s="16" t="n"/>
      <c r="N721" s="17" t="n"/>
      <c r="Q721" s="16" t="n"/>
      <c r="Z721" s="16" t="n"/>
      <c r="AB721" s="18">
        <f>IF($M721="","",ROUND(YEARFRAC($M721,TODAY()),1))</f>
        <v/>
      </c>
      <c r="AC721" s="19">
        <f>IF($Q721="","",IF($Q721&lt;TODAY(),"Expired",IF($Q721-TODAY()&lt;=90,"Expires within 90 days","In warranty")))</f>
        <v/>
      </c>
      <c r="AD721" s="20">
        <f>IF(OR($M721="",$C721=""),"",IFERROR(EDATE($M721,VALUE(INDEX(Lists!$B$2:$B$11,MATCH($C721,Lists!$A$2:$A$11,0)))),""))</f>
        <v/>
      </c>
      <c r="AE721" s="19">
        <f>IF($AD721="","",IF($AD721&lt;TODAY(),"Overdue",IF($AD721-TODAY()&lt;=90,"Due within 90 days","OK")))</f>
        <v/>
      </c>
      <c r="AF721" s="19">
        <f>IF($A721="","",IF(OR($T721="",$U721=""),"Incomplete",IF(OR($T721="No",$U721="Not enrolled"),"Review","OK")))</f>
        <v/>
      </c>
    </row>
    <row r="722">
      <c r="M722" s="16" t="n"/>
      <c r="N722" s="17" t="n"/>
      <c r="Q722" s="16" t="n"/>
      <c r="Z722" s="16" t="n"/>
      <c r="AB722" s="18">
        <f>IF($M722="","",ROUND(YEARFRAC($M722,TODAY()),1))</f>
        <v/>
      </c>
      <c r="AC722" s="19">
        <f>IF($Q722="","",IF($Q722&lt;TODAY(),"Expired",IF($Q722-TODAY()&lt;=90,"Expires within 90 days","In warranty")))</f>
        <v/>
      </c>
      <c r="AD722" s="20">
        <f>IF(OR($M722="",$C722=""),"",IFERROR(EDATE($M722,VALUE(INDEX(Lists!$B$2:$B$11,MATCH($C722,Lists!$A$2:$A$11,0)))),""))</f>
        <v/>
      </c>
      <c r="AE722" s="19">
        <f>IF($AD722="","",IF($AD722&lt;TODAY(),"Overdue",IF($AD722-TODAY()&lt;=90,"Due within 90 days","OK")))</f>
        <v/>
      </c>
      <c r="AF722" s="19">
        <f>IF($A722="","",IF(OR($T722="",$U722=""),"Incomplete",IF(OR($T722="No",$U722="Not enrolled"),"Review","OK")))</f>
        <v/>
      </c>
    </row>
    <row r="723">
      <c r="M723" s="16" t="n"/>
      <c r="N723" s="17" t="n"/>
      <c r="Q723" s="16" t="n"/>
      <c r="Z723" s="16" t="n"/>
      <c r="AB723" s="18">
        <f>IF($M723="","",ROUND(YEARFRAC($M723,TODAY()),1))</f>
        <v/>
      </c>
      <c r="AC723" s="19">
        <f>IF($Q723="","",IF($Q723&lt;TODAY(),"Expired",IF($Q723-TODAY()&lt;=90,"Expires within 90 days","In warranty")))</f>
        <v/>
      </c>
      <c r="AD723" s="20">
        <f>IF(OR($M723="",$C723=""),"",IFERROR(EDATE($M723,VALUE(INDEX(Lists!$B$2:$B$11,MATCH($C723,Lists!$A$2:$A$11,0)))),""))</f>
        <v/>
      </c>
      <c r="AE723" s="19">
        <f>IF($AD723="","",IF($AD723&lt;TODAY(),"Overdue",IF($AD723-TODAY()&lt;=90,"Due within 90 days","OK")))</f>
        <v/>
      </c>
      <c r="AF723" s="19">
        <f>IF($A723="","",IF(OR($T723="",$U723=""),"Incomplete",IF(OR($T723="No",$U723="Not enrolled"),"Review","OK")))</f>
        <v/>
      </c>
    </row>
    <row r="724">
      <c r="M724" s="16" t="n"/>
      <c r="N724" s="17" t="n"/>
      <c r="Q724" s="16" t="n"/>
      <c r="Z724" s="16" t="n"/>
      <c r="AB724" s="18">
        <f>IF($M724="","",ROUND(YEARFRAC($M724,TODAY()),1))</f>
        <v/>
      </c>
      <c r="AC724" s="19">
        <f>IF($Q724="","",IF($Q724&lt;TODAY(),"Expired",IF($Q724-TODAY()&lt;=90,"Expires within 90 days","In warranty")))</f>
        <v/>
      </c>
      <c r="AD724" s="20">
        <f>IF(OR($M724="",$C724=""),"",IFERROR(EDATE($M724,VALUE(INDEX(Lists!$B$2:$B$11,MATCH($C724,Lists!$A$2:$A$11,0)))),""))</f>
        <v/>
      </c>
      <c r="AE724" s="19">
        <f>IF($AD724="","",IF($AD724&lt;TODAY(),"Overdue",IF($AD724-TODAY()&lt;=90,"Due within 90 days","OK")))</f>
        <v/>
      </c>
      <c r="AF724" s="19">
        <f>IF($A724="","",IF(OR($T724="",$U724=""),"Incomplete",IF(OR($T724="No",$U724="Not enrolled"),"Review","OK")))</f>
        <v/>
      </c>
    </row>
    <row r="725">
      <c r="M725" s="16" t="n"/>
      <c r="N725" s="17" t="n"/>
      <c r="Q725" s="16" t="n"/>
      <c r="Z725" s="16" t="n"/>
      <c r="AB725" s="18">
        <f>IF($M725="","",ROUND(YEARFRAC($M725,TODAY()),1))</f>
        <v/>
      </c>
      <c r="AC725" s="19">
        <f>IF($Q725="","",IF($Q725&lt;TODAY(),"Expired",IF($Q725-TODAY()&lt;=90,"Expires within 90 days","In warranty")))</f>
        <v/>
      </c>
      <c r="AD725" s="20">
        <f>IF(OR($M725="",$C725=""),"",IFERROR(EDATE($M725,VALUE(INDEX(Lists!$B$2:$B$11,MATCH($C725,Lists!$A$2:$A$11,0)))),""))</f>
        <v/>
      </c>
      <c r="AE725" s="19">
        <f>IF($AD725="","",IF($AD725&lt;TODAY(),"Overdue",IF($AD725-TODAY()&lt;=90,"Due within 90 days","OK")))</f>
        <v/>
      </c>
      <c r="AF725" s="19">
        <f>IF($A725="","",IF(OR($T725="",$U725=""),"Incomplete",IF(OR($T725="No",$U725="Not enrolled"),"Review","OK")))</f>
        <v/>
      </c>
    </row>
    <row r="726">
      <c r="M726" s="16" t="n"/>
      <c r="N726" s="17" t="n"/>
      <c r="Q726" s="16" t="n"/>
      <c r="Z726" s="16" t="n"/>
      <c r="AB726" s="18">
        <f>IF($M726="","",ROUND(YEARFRAC($M726,TODAY()),1))</f>
        <v/>
      </c>
      <c r="AC726" s="19">
        <f>IF($Q726="","",IF($Q726&lt;TODAY(),"Expired",IF($Q726-TODAY()&lt;=90,"Expires within 90 days","In warranty")))</f>
        <v/>
      </c>
      <c r="AD726" s="20">
        <f>IF(OR($M726="",$C726=""),"",IFERROR(EDATE($M726,VALUE(INDEX(Lists!$B$2:$B$11,MATCH($C726,Lists!$A$2:$A$11,0)))),""))</f>
        <v/>
      </c>
      <c r="AE726" s="19">
        <f>IF($AD726="","",IF($AD726&lt;TODAY(),"Overdue",IF($AD726-TODAY()&lt;=90,"Due within 90 days","OK")))</f>
        <v/>
      </c>
      <c r="AF726" s="19">
        <f>IF($A726="","",IF(OR($T726="",$U726=""),"Incomplete",IF(OR($T726="No",$U726="Not enrolled"),"Review","OK")))</f>
        <v/>
      </c>
    </row>
    <row r="727">
      <c r="M727" s="16" t="n"/>
      <c r="N727" s="17" t="n"/>
      <c r="Q727" s="16" t="n"/>
      <c r="Z727" s="16" t="n"/>
      <c r="AB727" s="18">
        <f>IF($M727="","",ROUND(YEARFRAC($M727,TODAY()),1))</f>
        <v/>
      </c>
      <c r="AC727" s="19">
        <f>IF($Q727="","",IF($Q727&lt;TODAY(),"Expired",IF($Q727-TODAY()&lt;=90,"Expires within 90 days","In warranty")))</f>
        <v/>
      </c>
      <c r="AD727" s="20">
        <f>IF(OR($M727="",$C727=""),"",IFERROR(EDATE($M727,VALUE(INDEX(Lists!$B$2:$B$11,MATCH($C727,Lists!$A$2:$A$11,0)))),""))</f>
        <v/>
      </c>
      <c r="AE727" s="19">
        <f>IF($AD727="","",IF($AD727&lt;TODAY(),"Overdue",IF($AD727-TODAY()&lt;=90,"Due within 90 days","OK")))</f>
        <v/>
      </c>
      <c r="AF727" s="19">
        <f>IF($A727="","",IF(OR($T727="",$U727=""),"Incomplete",IF(OR($T727="No",$U727="Not enrolled"),"Review","OK")))</f>
        <v/>
      </c>
    </row>
    <row r="728">
      <c r="M728" s="16" t="n"/>
      <c r="N728" s="17" t="n"/>
      <c r="Q728" s="16" t="n"/>
      <c r="Z728" s="16" t="n"/>
      <c r="AB728" s="18">
        <f>IF($M728="","",ROUND(YEARFRAC($M728,TODAY()),1))</f>
        <v/>
      </c>
      <c r="AC728" s="19">
        <f>IF($Q728="","",IF($Q728&lt;TODAY(),"Expired",IF($Q728-TODAY()&lt;=90,"Expires within 90 days","In warranty")))</f>
        <v/>
      </c>
      <c r="AD728" s="20">
        <f>IF(OR($M728="",$C728=""),"",IFERROR(EDATE($M728,VALUE(INDEX(Lists!$B$2:$B$11,MATCH($C728,Lists!$A$2:$A$11,0)))),""))</f>
        <v/>
      </c>
      <c r="AE728" s="19">
        <f>IF($AD728="","",IF($AD728&lt;TODAY(),"Overdue",IF($AD728-TODAY()&lt;=90,"Due within 90 days","OK")))</f>
        <v/>
      </c>
      <c r="AF728" s="19">
        <f>IF($A728="","",IF(OR($T728="",$U728=""),"Incomplete",IF(OR($T728="No",$U728="Not enrolled"),"Review","OK")))</f>
        <v/>
      </c>
    </row>
    <row r="729">
      <c r="M729" s="16" t="n"/>
      <c r="N729" s="17" t="n"/>
      <c r="Q729" s="16" t="n"/>
      <c r="Z729" s="16" t="n"/>
      <c r="AB729" s="18">
        <f>IF($M729="","",ROUND(YEARFRAC($M729,TODAY()),1))</f>
        <v/>
      </c>
      <c r="AC729" s="19">
        <f>IF($Q729="","",IF($Q729&lt;TODAY(),"Expired",IF($Q729-TODAY()&lt;=90,"Expires within 90 days","In warranty")))</f>
        <v/>
      </c>
      <c r="AD729" s="20">
        <f>IF(OR($M729="",$C729=""),"",IFERROR(EDATE($M729,VALUE(INDEX(Lists!$B$2:$B$11,MATCH($C729,Lists!$A$2:$A$11,0)))),""))</f>
        <v/>
      </c>
      <c r="AE729" s="19">
        <f>IF($AD729="","",IF($AD729&lt;TODAY(),"Overdue",IF($AD729-TODAY()&lt;=90,"Due within 90 days","OK")))</f>
        <v/>
      </c>
      <c r="AF729" s="19">
        <f>IF($A729="","",IF(OR($T729="",$U729=""),"Incomplete",IF(OR($T729="No",$U729="Not enrolled"),"Review","OK")))</f>
        <v/>
      </c>
    </row>
    <row r="730">
      <c r="M730" s="16" t="n"/>
      <c r="N730" s="17" t="n"/>
      <c r="Q730" s="16" t="n"/>
      <c r="Z730" s="16" t="n"/>
      <c r="AB730" s="18">
        <f>IF($M730="","",ROUND(YEARFRAC($M730,TODAY()),1))</f>
        <v/>
      </c>
      <c r="AC730" s="19">
        <f>IF($Q730="","",IF($Q730&lt;TODAY(),"Expired",IF($Q730-TODAY()&lt;=90,"Expires within 90 days","In warranty")))</f>
        <v/>
      </c>
      <c r="AD730" s="20">
        <f>IF(OR($M730="",$C730=""),"",IFERROR(EDATE($M730,VALUE(INDEX(Lists!$B$2:$B$11,MATCH($C730,Lists!$A$2:$A$11,0)))),""))</f>
        <v/>
      </c>
      <c r="AE730" s="19">
        <f>IF($AD730="","",IF($AD730&lt;TODAY(),"Overdue",IF($AD730-TODAY()&lt;=90,"Due within 90 days","OK")))</f>
        <v/>
      </c>
      <c r="AF730" s="19">
        <f>IF($A730="","",IF(OR($T730="",$U730=""),"Incomplete",IF(OR($T730="No",$U730="Not enrolled"),"Review","OK")))</f>
        <v/>
      </c>
    </row>
    <row r="731">
      <c r="M731" s="16" t="n"/>
      <c r="N731" s="17" t="n"/>
      <c r="Q731" s="16" t="n"/>
      <c r="Z731" s="16" t="n"/>
      <c r="AB731" s="18">
        <f>IF($M731="","",ROUND(YEARFRAC($M731,TODAY()),1))</f>
        <v/>
      </c>
      <c r="AC731" s="19">
        <f>IF($Q731="","",IF($Q731&lt;TODAY(),"Expired",IF($Q731-TODAY()&lt;=90,"Expires within 90 days","In warranty")))</f>
        <v/>
      </c>
      <c r="AD731" s="20">
        <f>IF(OR($M731="",$C731=""),"",IFERROR(EDATE($M731,VALUE(INDEX(Lists!$B$2:$B$11,MATCH($C731,Lists!$A$2:$A$11,0)))),""))</f>
        <v/>
      </c>
      <c r="AE731" s="19">
        <f>IF($AD731="","",IF($AD731&lt;TODAY(),"Overdue",IF($AD731-TODAY()&lt;=90,"Due within 90 days","OK")))</f>
        <v/>
      </c>
      <c r="AF731" s="19">
        <f>IF($A731="","",IF(OR($T731="",$U731=""),"Incomplete",IF(OR($T731="No",$U731="Not enrolled"),"Review","OK")))</f>
        <v/>
      </c>
    </row>
    <row r="732">
      <c r="M732" s="16" t="n"/>
      <c r="N732" s="17" t="n"/>
      <c r="Q732" s="16" t="n"/>
      <c r="Z732" s="16" t="n"/>
      <c r="AB732" s="18">
        <f>IF($M732="","",ROUND(YEARFRAC($M732,TODAY()),1))</f>
        <v/>
      </c>
      <c r="AC732" s="19">
        <f>IF($Q732="","",IF($Q732&lt;TODAY(),"Expired",IF($Q732-TODAY()&lt;=90,"Expires within 90 days","In warranty")))</f>
        <v/>
      </c>
      <c r="AD732" s="20">
        <f>IF(OR($M732="",$C732=""),"",IFERROR(EDATE($M732,VALUE(INDEX(Lists!$B$2:$B$11,MATCH($C732,Lists!$A$2:$A$11,0)))),""))</f>
        <v/>
      </c>
      <c r="AE732" s="19">
        <f>IF($AD732="","",IF($AD732&lt;TODAY(),"Overdue",IF($AD732-TODAY()&lt;=90,"Due within 90 days","OK")))</f>
        <v/>
      </c>
      <c r="AF732" s="19">
        <f>IF($A732="","",IF(OR($T732="",$U732=""),"Incomplete",IF(OR($T732="No",$U732="Not enrolled"),"Review","OK")))</f>
        <v/>
      </c>
    </row>
    <row r="733">
      <c r="M733" s="16" t="n"/>
      <c r="N733" s="17" t="n"/>
      <c r="Q733" s="16" t="n"/>
      <c r="Z733" s="16" t="n"/>
      <c r="AB733" s="18">
        <f>IF($M733="","",ROUND(YEARFRAC($M733,TODAY()),1))</f>
        <v/>
      </c>
      <c r="AC733" s="19">
        <f>IF($Q733="","",IF($Q733&lt;TODAY(),"Expired",IF($Q733-TODAY()&lt;=90,"Expires within 90 days","In warranty")))</f>
        <v/>
      </c>
      <c r="AD733" s="20">
        <f>IF(OR($M733="",$C733=""),"",IFERROR(EDATE($M733,VALUE(INDEX(Lists!$B$2:$B$11,MATCH($C733,Lists!$A$2:$A$11,0)))),""))</f>
        <v/>
      </c>
      <c r="AE733" s="19">
        <f>IF($AD733="","",IF($AD733&lt;TODAY(),"Overdue",IF($AD733-TODAY()&lt;=90,"Due within 90 days","OK")))</f>
        <v/>
      </c>
      <c r="AF733" s="19">
        <f>IF($A733="","",IF(OR($T733="",$U733=""),"Incomplete",IF(OR($T733="No",$U733="Not enrolled"),"Review","OK")))</f>
        <v/>
      </c>
    </row>
    <row r="734">
      <c r="M734" s="16" t="n"/>
      <c r="N734" s="17" t="n"/>
      <c r="Q734" s="16" t="n"/>
      <c r="Z734" s="16" t="n"/>
      <c r="AB734" s="18">
        <f>IF($M734="","",ROUND(YEARFRAC($M734,TODAY()),1))</f>
        <v/>
      </c>
      <c r="AC734" s="19">
        <f>IF($Q734="","",IF($Q734&lt;TODAY(),"Expired",IF($Q734-TODAY()&lt;=90,"Expires within 90 days","In warranty")))</f>
        <v/>
      </c>
      <c r="AD734" s="20">
        <f>IF(OR($M734="",$C734=""),"",IFERROR(EDATE($M734,VALUE(INDEX(Lists!$B$2:$B$11,MATCH($C734,Lists!$A$2:$A$11,0)))),""))</f>
        <v/>
      </c>
      <c r="AE734" s="19">
        <f>IF($AD734="","",IF($AD734&lt;TODAY(),"Overdue",IF($AD734-TODAY()&lt;=90,"Due within 90 days","OK")))</f>
        <v/>
      </c>
      <c r="AF734" s="19">
        <f>IF($A734="","",IF(OR($T734="",$U734=""),"Incomplete",IF(OR($T734="No",$U734="Not enrolled"),"Review","OK")))</f>
        <v/>
      </c>
    </row>
    <row r="735">
      <c r="M735" s="16" t="n"/>
      <c r="N735" s="17" t="n"/>
      <c r="Q735" s="16" t="n"/>
      <c r="Z735" s="16" t="n"/>
      <c r="AB735" s="18">
        <f>IF($M735="","",ROUND(YEARFRAC($M735,TODAY()),1))</f>
        <v/>
      </c>
      <c r="AC735" s="19">
        <f>IF($Q735="","",IF($Q735&lt;TODAY(),"Expired",IF($Q735-TODAY()&lt;=90,"Expires within 90 days","In warranty")))</f>
        <v/>
      </c>
      <c r="AD735" s="20">
        <f>IF(OR($M735="",$C735=""),"",IFERROR(EDATE($M735,VALUE(INDEX(Lists!$B$2:$B$11,MATCH($C735,Lists!$A$2:$A$11,0)))),""))</f>
        <v/>
      </c>
      <c r="AE735" s="19">
        <f>IF($AD735="","",IF($AD735&lt;TODAY(),"Overdue",IF($AD735-TODAY()&lt;=90,"Due within 90 days","OK")))</f>
        <v/>
      </c>
      <c r="AF735" s="19">
        <f>IF($A735="","",IF(OR($T735="",$U735=""),"Incomplete",IF(OR($T735="No",$U735="Not enrolled"),"Review","OK")))</f>
        <v/>
      </c>
    </row>
    <row r="736">
      <c r="M736" s="16" t="n"/>
      <c r="N736" s="17" t="n"/>
      <c r="Q736" s="16" t="n"/>
      <c r="Z736" s="16" t="n"/>
      <c r="AB736" s="18">
        <f>IF($M736="","",ROUND(YEARFRAC($M736,TODAY()),1))</f>
        <v/>
      </c>
      <c r="AC736" s="19">
        <f>IF($Q736="","",IF($Q736&lt;TODAY(),"Expired",IF($Q736-TODAY()&lt;=90,"Expires within 90 days","In warranty")))</f>
        <v/>
      </c>
      <c r="AD736" s="20">
        <f>IF(OR($M736="",$C736=""),"",IFERROR(EDATE($M736,VALUE(INDEX(Lists!$B$2:$B$11,MATCH($C736,Lists!$A$2:$A$11,0)))),""))</f>
        <v/>
      </c>
      <c r="AE736" s="19">
        <f>IF($AD736="","",IF($AD736&lt;TODAY(),"Overdue",IF($AD736-TODAY()&lt;=90,"Due within 90 days","OK")))</f>
        <v/>
      </c>
      <c r="AF736" s="19">
        <f>IF($A736="","",IF(OR($T736="",$U736=""),"Incomplete",IF(OR($T736="No",$U736="Not enrolled"),"Review","OK")))</f>
        <v/>
      </c>
    </row>
    <row r="737">
      <c r="M737" s="16" t="n"/>
      <c r="N737" s="17" t="n"/>
      <c r="Q737" s="16" t="n"/>
      <c r="Z737" s="16" t="n"/>
      <c r="AB737" s="18">
        <f>IF($M737="","",ROUND(YEARFRAC($M737,TODAY()),1))</f>
        <v/>
      </c>
      <c r="AC737" s="19">
        <f>IF($Q737="","",IF($Q737&lt;TODAY(),"Expired",IF($Q737-TODAY()&lt;=90,"Expires within 90 days","In warranty")))</f>
        <v/>
      </c>
      <c r="AD737" s="20">
        <f>IF(OR($M737="",$C737=""),"",IFERROR(EDATE($M737,VALUE(INDEX(Lists!$B$2:$B$11,MATCH($C737,Lists!$A$2:$A$11,0)))),""))</f>
        <v/>
      </c>
      <c r="AE737" s="19">
        <f>IF($AD737="","",IF($AD737&lt;TODAY(),"Overdue",IF($AD737-TODAY()&lt;=90,"Due within 90 days","OK")))</f>
        <v/>
      </c>
      <c r="AF737" s="19">
        <f>IF($A737="","",IF(OR($T737="",$U737=""),"Incomplete",IF(OR($T737="No",$U737="Not enrolled"),"Review","OK")))</f>
        <v/>
      </c>
    </row>
    <row r="738">
      <c r="M738" s="16" t="n"/>
      <c r="N738" s="17" t="n"/>
      <c r="Q738" s="16" t="n"/>
      <c r="Z738" s="16" t="n"/>
      <c r="AB738" s="18">
        <f>IF($M738="","",ROUND(YEARFRAC($M738,TODAY()),1))</f>
        <v/>
      </c>
      <c r="AC738" s="19">
        <f>IF($Q738="","",IF($Q738&lt;TODAY(),"Expired",IF($Q738-TODAY()&lt;=90,"Expires within 90 days","In warranty")))</f>
        <v/>
      </c>
      <c r="AD738" s="20">
        <f>IF(OR($M738="",$C738=""),"",IFERROR(EDATE($M738,VALUE(INDEX(Lists!$B$2:$B$11,MATCH($C738,Lists!$A$2:$A$11,0)))),""))</f>
        <v/>
      </c>
      <c r="AE738" s="19">
        <f>IF($AD738="","",IF($AD738&lt;TODAY(),"Overdue",IF($AD738-TODAY()&lt;=90,"Due within 90 days","OK")))</f>
        <v/>
      </c>
      <c r="AF738" s="19">
        <f>IF($A738="","",IF(OR($T738="",$U738=""),"Incomplete",IF(OR($T738="No",$U738="Not enrolled"),"Review","OK")))</f>
        <v/>
      </c>
    </row>
    <row r="739">
      <c r="M739" s="16" t="n"/>
      <c r="N739" s="17" t="n"/>
      <c r="Q739" s="16" t="n"/>
      <c r="Z739" s="16" t="n"/>
      <c r="AB739" s="18">
        <f>IF($M739="","",ROUND(YEARFRAC($M739,TODAY()),1))</f>
        <v/>
      </c>
      <c r="AC739" s="19">
        <f>IF($Q739="","",IF($Q739&lt;TODAY(),"Expired",IF($Q739-TODAY()&lt;=90,"Expires within 90 days","In warranty")))</f>
        <v/>
      </c>
      <c r="AD739" s="20">
        <f>IF(OR($M739="",$C739=""),"",IFERROR(EDATE($M739,VALUE(INDEX(Lists!$B$2:$B$11,MATCH($C739,Lists!$A$2:$A$11,0)))),""))</f>
        <v/>
      </c>
      <c r="AE739" s="19">
        <f>IF($AD739="","",IF($AD739&lt;TODAY(),"Overdue",IF($AD739-TODAY()&lt;=90,"Due within 90 days","OK")))</f>
        <v/>
      </c>
      <c r="AF739" s="19">
        <f>IF($A739="","",IF(OR($T739="",$U739=""),"Incomplete",IF(OR($T739="No",$U739="Not enrolled"),"Review","OK")))</f>
        <v/>
      </c>
    </row>
    <row r="740">
      <c r="M740" s="16" t="n"/>
      <c r="N740" s="17" t="n"/>
      <c r="Q740" s="16" t="n"/>
      <c r="Z740" s="16" t="n"/>
      <c r="AB740" s="18">
        <f>IF($M740="","",ROUND(YEARFRAC($M740,TODAY()),1))</f>
        <v/>
      </c>
      <c r="AC740" s="19">
        <f>IF($Q740="","",IF($Q740&lt;TODAY(),"Expired",IF($Q740-TODAY()&lt;=90,"Expires within 90 days","In warranty")))</f>
        <v/>
      </c>
      <c r="AD740" s="20">
        <f>IF(OR($M740="",$C740=""),"",IFERROR(EDATE($M740,VALUE(INDEX(Lists!$B$2:$B$11,MATCH($C740,Lists!$A$2:$A$11,0)))),""))</f>
        <v/>
      </c>
      <c r="AE740" s="19">
        <f>IF($AD740="","",IF($AD740&lt;TODAY(),"Overdue",IF($AD740-TODAY()&lt;=90,"Due within 90 days","OK")))</f>
        <v/>
      </c>
      <c r="AF740" s="19">
        <f>IF($A740="","",IF(OR($T740="",$U740=""),"Incomplete",IF(OR($T740="No",$U740="Not enrolled"),"Review","OK")))</f>
        <v/>
      </c>
    </row>
    <row r="741">
      <c r="M741" s="16" t="n"/>
      <c r="N741" s="17" t="n"/>
      <c r="Q741" s="16" t="n"/>
      <c r="Z741" s="16" t="n"/>
      <c r="AB741" s="18">
        <f>IF($M741="","",ROUND(YEARFRAC($M741,TODAY()),1))</f>
        <v/>
      </c>
      <c r="AC741" s="19">
        <f>IF($Q741="","",IF($Q741&lt;TODAY(),"Expired",IF($Q741-TODAY()&lt;=90,"Expires within 90 days","In warranty")))</f>
        <v/>
      </c>
      <c r="AD741" s="20">
        <f>IF(OR($M741="",$C741=""),"",IFERROR(EDATE($M741,VALUE(INDEX(Lists!$B$2:$B$11,MATCH($C741,Lists!$A$2:$A$11,0)))),""))</f>
        <v/>
      </c>
      <c r="AE741" s="19">
        <f>IF($AD741="","",IF($AD741&lt;TODAY(),"Overdue",IF($AD741-TODAY()&lt;=90,"Due within 90 days","OK")))</f>
        <v/>
      </c>
      <c r="AF741" s="19">
        <f>IF($A741="","",IF(OR($T741="",$U741=""),"Incomplete",IF(OR($T741="No",$U741="Not enrolled"),"Review","OK")))</f>
        <v/>
      </c>
    </row>
    <row r="742">
      <c r="M742" s="16" t="n"/>
      <c r="N742" s="17" t="n"/>
      <c r="Q742" s="16" t="n"/>
      <c r="Z742" s="16" t="n"/>
      <c r="AB742" s="18">
        <f>IF($M742="","",ROUND(YEARFRAC($M742,TODAY()),1))</f>
        <v/>
      </c>
      <c r="AC742" s="19">
        <f>IF($Q742="","",IF($Q742&lt;TODAY(),"Expired",IF($Q742-TODAY()&lt;=90,"Expires within 90 days","In warranty")))</f>
        <v/>
      </c>
      <c r="AD742" s="20">
        <f>IF(OR($M742="",$C742=""),"",IFERROR(EDATE($M742,VALUE(INDEX(Lists!$B$2:$B$11,MATCH($C742,Lists!$A$2:$A$11,0)))),""))</f>
        <v/>
      </c>
      <c r="AE742" s="19">
        <f>IF($AD742="","",IF($AD742&lt;TODAY(),"Overdue",IF($AD742-TODAY()&lt;=90,"Due within 90 days","OK")))</f>
        <v/>
      </c>
      <c r="AF742" s="19">
        <f>IF($A742="","",IF(OR($T742="",$U742=""),"Incomplete",IF(OR($T742="No",$U742="Not enrolled"),"Review","OK")))</f>
        <v/>
      </c>
    </row>
    <row r="743">
      <c r="M743" s="16" t="n"/>
      <c r="N743" s="17" t="n"/>
      <c r="Q743" s="16" t="n"/>
      <c r="Z743" s="16" t="n"/>
      <c r="AB743" s="18">
        <f>IF($M743="","",ROUND(YEARFRAC($M743,TODAY()),1))</f>
        <v/>
      </c>
      <c r="AC743" s="19">
        <f>IF($Q743="","",IF($Q743&lt;TODAY(),"Expired",IF($Q743-TODAY()&lt;=90,"Expires within 90 days","In warranty")))</f>
        <v/>
      </c>
      <c r="AD743" s="20">
        <f>IF(OR($M743="",$C743=""),"",IFERROR(EDATE($M743,VALUE(INDEX(Lists!$B$2:$B$11,MATCH($C743,Lists!$A$2:$A$11,0)))),""))</f>
        <v/>
      </c>
      <c r="AE743" s="19">
        <f>IF($AD743="","",IF($AD743&lt;TODAY(),"Overdue",IF($AD743-TODAY()&lt;=90,"Due within 90 days","OK")))</f>
        <v/>
      </c>
      <c r="AF743" s="19">
        <f>IF($A743="","",IF(OR($T743="",$U743=""),"Incomplete",IF(OR($T743="No",$U743="Not enrolled"),"Review","OK")))</f>
        <v/>
      </c>
    </row>
    <row r="744">
      <c r="M744" s="16" t="n"/>
      <c r="N744" s="17" t="n"/>
      <c r="Q744" s="16" t="n"/>
      <c r="Z744" s="16" t="n"/>
      <c r="AB744" s="18">
        <f>IF($M744="","",ROUND(YEARFRAC($M744,TODAY()),1))</f>
        <v/>
      </c>
      <c r="AC744" s="19">
        <f>IF($Q744="","",IF($Q744&lt;TODAY(),"Expired",IF($Q744-TODAY()&lt;=90,"Expires within 90 days","In warranty")))</f>
        <v/>
      </c>
      <c r="AD744" s="20">
        <f>IF(OR($M744="",$C744=""),"",IFERROR(EDATE($M744,VALUE(INDEX(Lists!$B$2:$B$11,MATCH($C744,Lists!$A$2:$A$11,0)))),""))</f>
        <v/>
      </c>
      <c r="AE744" s="19">
        <f>IF($AD744="","",IF($AD744&lt;TODAY(),"Overdue",IF($AD744-TODAY()&lt;=90,"Due within 90 days","OK")))</f>
        <v/>
      </c>
      <c r="AF744" s="19">
        <f>IF($A744="","",IF(OR($T744="",$U744=""),"Incomplete",IF(OR($T744="No",$U744="Not enrolled"),"Review","OK")))</f>
        <v/>
      </c>
    </row>
    <row r="745">
      <c r="M745" s="16" t="n"/>
      <c r="N745" s="17" t="n"/>
      <c r="Q745" s="16" t="n"/>
      <c r="Z745" s="16" t="n"/>
      <c r="AB745" s="18">
        <f>IF($M745="","",ROUND(YEARFRAC($M745,TODAY()),1))</f>
        <v/>
      </c>
      <c r="AC745" s="19">
        <f>IF($Q745="","",IF($Q745&lt;TODAY(),"Expired",IF($Q745-TODAY()&lt;=90,"Expires within 90 days","In warranty")))</f>
        <v/>
      </c>
      <c r="AD745" s="20">
        <f>IF(OR($M745="",$C745=""),"",IFERROR(EDATE($M745,VALUE(INDEX(Lists!$B$2:$B$11,MATCH($C745,Lists!$A$2:$A$11,0)))),""))</f>
        <v/>
      </c>
      <c r="AE745" s="19">
        <f>IF($AD745="","",IF($AD745&lt;TODAY(),"Overdue",IF($AD745-TODAY()&lt;=90,"Due within 90 days","OK")))</f>
        <v/>
      </c>
      <c r="AF745" s="19">
        <f>IF($A745="","",IF(OR($T745="",$U745=""),"Incomplete",IF(OR($T745="No",$U745="Not enrolled"),"Review","OK")))</f>
        <v/>
      </c>
    </row>
    <row r="746">
      <c r="M746" s="16" t="n"/>
      <c r="N746" s="17" t="n"/>
      <c r="Q746" s="16" t="n"/>
      <c r="Z746" s="16" t="n"/>
      <c r="AB746" s="18">
        <f>IF($M746="","",ROUND(YEARFRAC($M746,TODAY()),1))</f>
        <v/>
      </c>
      <c r="AC746" s="19">
        <f>IF($Q746="","",IF($Q746&lt;TODAY(),"Expired",IF($Q746-TODAY()&lt;=90,"Expires within 90 days","In warranty")))</f>
        <v/>
      </c>
      <c r="AD746" s="20">
        <f>IF(OR($M746="",$C746=""),"",IFERROR(EDATE($M746,VALUE(INDEX(Lists!$B$2:$B$11,MATCH($C746,Lists!$A$2:$A$11,0)))),""))</f>
        <v/>
      </c>
      <c r="AE746" s="19">
        <f>IF($AD746="","",IF($AD746&lt;TODAY(),"Overdue",IF($AD746-TODAY()&lt;=90,"Due within 90 days","OK")))</f>
        <v/>
      </c>
      <c r="AF746" s="19">
        <f>IF($A746="","",IF(OR($T746="",$U746=""),"Incomplete",IF(OR($T746="No",$U746="Not enrolled"),"Review","OK")))</f>
        <v/>
      </c>
    </row>
    <row r="747">
      <c r="M747" s="16" t="n"/>
      <c r="N747" s="17" t="n"/>
      <c r="Q747" s="16" t="n"/>
      <c r="Z747" s="16" t="n"/>
      <c r="AB747" s="18">
        <f>IF($M747="","",ROUND(YEARFRAC($M747,TODAY()),1))</f>
        <v/>
      </c>
      <c r="AC747" s="19">
        <f>IF($Q747="","",IF($Q747&lt;TODAY(),"Expired",IF($Q747-TODAY()&lt;=90,"Expires within 90 days","In warranty")))</f>
        <v/>
      </c>
      <c r="AD747" s="20">
        <f>IF(OR($M747="",$C747=""),"",IFERROR(EDATE($M747,VALUE(INDEX(Lists!$B$2:$B$11,MATCH($C747,Lists!$A$2:$A$11,0)))),""))</f>
        <v/>
      </c>
      <c r="AE747" s="19">
        <f>IF($AD747="","",IF($AD747&lt;TODAY(),"Overdue",IF($AD747-TODAY()&lt;=90,"Due within 90 days","OK")))</f>
        <v/>
      </c>
      <c r="AF747" s="19">
        <f>IF($A747="","",IF(OR($T747="",$U747=""),"Incomplete",IF(OR($T747="No",$U747="Not enrolled"),"Review","OK")))</f>
        <v/>
      </c>
    </row>
    <row r="748">
      <c r="M748" s="16" t="n"/>
      <c r="N748" s="17" t="n"/>
      <c r="Q748" s="16" t="n"/>
      <c r="Z748" s="16" t="n"/>
      <c r="AB748" s="18">
        <f>IF($M748="","",ROUND(YEARFRAC($M748,TODAY()),1))</f>
        <v/>
      </c>
      <c r="AC748" s="19">
        <f>IF($Q748="","",IF($Q748&lt;TODAY(),"Expired",IF($Q748-TODAY()&lt;=90,"Expires within 90 days","In warranty")))</f>
        <v/>
      </c>
      <c r="AD748" s="20">
        <f>IF(OR($M748="",$C748=""),"",IFERROR(EDATE($M748,VALUE(INDEX(Lists!$B$2:$B$11,MATCH($C748,Lists!$A$2:$A$11,0)))),""))</f>
        <v/>
      </c>
      <c r="AE748" s="19">
        <f>IF($AD748="","",IF($AD748&lt;TODAY(),"Overdue",IF($AD748-TODAY()&lt;=90,"Due within 90 days","OK")))</f>
        <v/>
      </c>
      <c r="AF748" s="19">
        <f>IF($A748="","",IF(OR($T748="",$U748=""),"Incomplete",IF(OR($T748="No",$U748="Not enrolled"),"Review","OK")))</f>
        <v/>
      </c>
    </row>
    <row r="749">
      <c r="M749" s="16" t="n"/>
      <c r="N749" s="17" t="n"/>
      <c r="Q749" s="16" t="n"/>
      <c r="Z749" s="16" t="n"/>
      <c r="AB749" s="18">
        <f>IF($M749="","",ROUND(YEARFRAC($M749,TODAY()),1))</f>
        <v/>
      </c>
      <c r="AC749" s="19">
        <f>IF($Q749="","",IF($Q749&lt;TODAY(),"Expired",IF($Q749-TODAY()&lt;=90,"Expires within 90 days","In warranty")))</f>
        <v/>
      </c>
      <c r="AD749" s="20">
        <f>IF(OR($M749="",$C749=""),"",IFERROR(EDATE($M749,VALUE(INDEX(Lists!$B$2:$B$11,MATCH($C749,Lists!$A$2:$A$11,0)))),""))</f>
        <v/>
      </c>
      <c r="AE749" s="19">
        <f>IF($AD749="","",IF($AD749&lt;TODAY(),"Overdue",IF($AD749-TODAY()&lt;=90,"Due within 90 days","OK")))</f>
        <v/>
      </c>
      <c r="AF749" s="19">
        <f>IF($A749="","",IF(OR($T749="",$U749=""),"Incomplete",IF(OR($T749="No",$U749="Not enrolled"),"Review","OK")))</f>
        <v/>
      </c>
    </row>
    <row r="750">
      <c r="M750" s="16" t="n"/>
      <c r="N750" s="17" t="n"/>
      <c r="Q750" s="16" t="n"/>
      <c r="Z750" s="16" t="n"/>
      <c r="AB750" s="18">
        <f>IF($M750="","",ROUND(YEARFRAC($M750,TODAY()),1))</f>
        <v/>
      </c>
      <c r="AC750" s="19">
        <f>IF($Q750="","",IF($Q750&lt;TODAY(),"Expired",IF($Q750-TODAY()&lt;=90,"Expires within 90 days","In warranty")))</f>
        <v/>
      </c>
      <c r="AD750" s="20">
        <f>IF(OR($M750="",$C750=""),"",IFERROR(EDATE($M750,VALUE(INDEX(Lists!$B$2:$B$11,MATCH($C750,Lists!$A$2:$A$11,0)))),""))</f>
        <v/>
      </c>
      <c r="AE750" s="19">
        <f>IF($AD750="","",IF($AD750&lt;TODAY(),"Overdue",IF($AD750-TODAY()&lt;=90,"Due within 90 days","OK")))</f>
        <v/>
      </c>
      <c r="AF750" s="19">
        <f>IF($A750="","",IF(OR($T750="",$U750=""),"Incomplete",IF(OR($T750="No",$U750="Not enrolled"),"Review","OK")))</f>
        <v/>
      </c>
    </row>
    <row r="751">
      <c r="M751" s="16" t="n"/>
      <c r="N751" s="17" t="n"/>
      <c r="Q751" s="16" t="n"/>
      <c r="Z751" s="16" t="n"/>
      <c r="AB751" s="18">
        <f>IF($M751="","",ROUND(YEARFRAC($M751,TODAY()),1))</f>
        <v/>
      </c>
      <c r="AC751" s="19">
        <f>IF($Q751="","",IF($Q751&lt;TODAY(),"Expired",IF($Q751-TODAY()&lt;=90,"Expires within 90 days","In warranty")))</f>
        <v/>
      </c>
      <c r="AD751" s="20">
        <f>IF(OR($M751="",$C751=""),"",IFERROR(EDATE($M751,VALUE(INDEX(Lists!$B$2:$B$11,MATCH($C751,Lists!$A$2:$A$11,0)))),""))</f>
        <v/>
      </c>
      <c r="AE751" s="19">
        <f>IF($AD751="","",IF($AD751&lt;TODAY(),"Overdue",IF($AD751-TODAY()&lt;=90,"Due within 90 days","OK")))</f>
        <v/>
      </c>
      <c r="AF751" s="19">
        <f>IF($A751="","",IF(OR($T751="",$U751=""),"Incomplete",IF(OR($T751="No",$U751="Not enrolled"),"Review","OK")))</f>
        <v/>
      </c>
    </row>
    <row r="752">
      <c r="M752" s="16" t="n"/>
      <c r="N752" s="17" t="n"/>
      <c r="Q752" s="16" t="n"/>
      <c r="Z752" s="16" t="n"/>
      <c r="AB752" s="18">
        <f>IF($M752="","",ROUND(YEARFRAC($M752,TODAY()),1))</f>
        <v/>
      </c>
      <c r="AC752" s="19">
        <f>IF($Q752="","",IF($Q752&lt;TODAY(),"Expired",IF($Q752-TODAY()&lt;=90,"Expires within 90 days","In warranty")))</f>
        <v/>
      </c>
      <c r="AD752" s="20">
        <f>IF(OR($M752="",$C752=""),"",IFERROR(EDATE($M752,VALUE(INDEX(Lists!$B$2:$B$11,MATCH($C752,Lists!$A$2:$A$11,0)))),""))</f>
        <v/>
      </c>
      <c r="AE752" s="19">
        <f>IF($AD752="","",IF($AD752&lt;TODAY(),"Overdue",IF($AD752-TODAY()&lt;=90,"Due within 90 days","OK")))</f>
        <v/>
      </c>
      <c r="AF752" s="19">
        <f>IF($A752="","",IF(OR($T752="",$U752=""),"Incomplete",IF(OR($T752="No",$U752="Not enrolled"),"Review","OK")))</f>
        <v/>
      </c>
    </row>
    <row r="753">
      <c r="M753" s="16" t="n"/>
      <c r="N753" s="17" t="n"/>
      <c r="Q753" s="16" t="n"/>
      <c r="Z753" s="16" t="n"/>
      <c r="AB753" s="18">
        <f>IF($M753="","",ROUND(YEARFRAC($M753,TODAY()),1))</f>
        <v/>
      </c>
      <c r="AC753" s="19">
        <f>IF($Q753="","",IF($Q753&lt;TODAY(),"Expired",IF($Q753-TODAY()&lt;=90,"Expires within 90 days","In warranty")))</f>
        <v/>
      </c>
      <c r="AD753" s="20">
        <f>IF(OR($M753="",$C753=""),"",IFERROR(EDATE($M753,VALUE(INDEX(Lists!$B$2:$B$11,MATCH($C753,Lists!$A$2:$A$11,0)))),""))</f>
        <v/>
      </c>
      <c r="AE753" s="19">
        <f>IF($AD753="","",IF($AD753&lt;TODAY(),"Overdue",IF($AD753-TODAY()&lt;=90,"Due within 90 days","OK")))</f>
        <v/>
      </c>
      <c r="AF753" s="19">
        <f>IF($A753="","",IF(OR($T753="",$U753=""),"Incomplete",IF(OR($T753="No",$U753="Not enrolled"),"Review","OK")))</f>
        <v/>
      </c>
    </row>
    <row r="754">
      <c r="M754" s="16" t="n"/>
      <c r="N754" s="17" t="n"/>
      <c r="Q754" s="16" t="n"/>
      <c r="Z754" s="16" t="n"/>
      <c r="AB754" s="18">
        <f>IF($M754="","",ROUND(YEARFRAC($M754,TODAY()),1))</f>
        <v/>
      </c>
      <c r="AC754" s="19">
        <f>IF($Q754="","",IF($Q754&lt;TODAY(),"Expired",IF($Q754-TODAY()&lt;=90,"Expires within 90 days","In warranty")))</f>
        <v/>
      </c>
      <c r="AD754" s="20">
        <f>IF(OR($M754="",$C754=""),"",IFERROR(EDATE($M754,VALUE(INDEX(Lists!$B$2:$B$11,MATCH($C754,Lists!$A$2:$A$11,0)))),""))</f>
        <v/>
      </c>
      <c r="AE754" s="19">
        <f>IF($AD754="","",IF($AD754&lt;TODAY(),"Overdue",IF($AD754-TODAY()&lt;=90,"Due within 90 days","OK")))</f>
        <v/>
      </c>
      <c r="AF754" s="19">
        <f>IF($A754="","",IF(OR($T754="",$U754=""),"Incomplete",IF(OR($T754="No",$U754="Not enrolled"),"Review","OK")))</f>
        <v/>
      </c>
    </row>
    <row r="755">
      <c r="M755" s="16" t="n"/>
      <c r="N755" s="17" t="n"/>
      <c r="Q755" s="16" t="n"/>
      <c r="Z755" s="16" t="n"/>
      <c r="AB755" s="18">
        <f>IF($M755="","",ROUND(YEARFRAC($M755,TODAY()),1))</f>
        <v/>
      </c>
      <c r="AC755" s="19">
        <f>IF($Q755="","",IF($Q755&lt;TODAY(),"Expired",IF($Q755-TODAY()&lt;=90,"Expires within 90 days","In warranty")))</f>
        <v/>
      </c>
      <c r="AD755" s="20">
        <f>IF(OR($M755="",$C755=""),"",IFERROR(EDATE($M755,VALUE(INDEX(Lists!$B$2:$B$11,MATCH($C755,Lists!$A$2:$A$11,0)))),""))</f>
        <v/>
      </c>
      <c r="AE755" s="19">
        <f>IF($AD755="","",IF($AD755&lt;TODAY(),"Overdue",IF($AD755-TODAY()&lt;=90,"Due within 90 days","OK")))</f>
        <v/>
      </c>
      <c r="AF755" s="19">
        <f>IF($A755="","",IF(OR($T755="",$U755=""),"Incomplete",IF(OR($T755="No",$U755="Not enrolled"),"Review","OK")))</f>
        <v/>
      </c>
    </row>
    <row r="756">
      <c r="M756" s="16" t="n"/>
      <c r="N756" s="17" t="n"/>
      <c r="Q756" s="16" t="n"/>
      <c r="Z756" s="16" t="n"/>
      <c r="AB756" s="18">
        <f>IF($M756="","",ROUND(YEARFRAC($M756,TODAY()),1))</f>
        <v/>
      </c>
      <c r="AC756" s="19">
        <f>IF($Q756="","",IF($Q756&lt;TODAY(),"Expired",IF($Q756-TODAY()&lt;=90,"Expires within 90 days","In warranty")))</f>
        <v/>
      </c>
      <c r="AD756" s="20">
        <f>IF(OR($M756="",$C756=""),"",IFERROR(EDATE($M756,VALUE(INDEX(Lists!$B$2:$B$11,MATCH($C756,Lists!$A$2:$A$11,0)))),""))</f>
        <v/>
      </c>
      <c r="AE756" s="19">
        <f>IF($AD756="","",IF($AD756&lt;TODAY(),"Overdue",IF($AD756-TODAY()&lt;=90,"Due within 90 days","OK")))</f>
        <v/>
      </c>
      <c r="AF756" s="19">
        <f>IF($A756="","",IF(OR($T756="",$U756=""),"Incomplete",IF(OR($T756="No",$U756="Not enrolled"),"Review","OK")))</f>
        <v/>
      </c>
    </row>
    <row r="757">
      <c r="M757" s="16" t="n"/>
      <c r="N757" s="17" t="n"/>
      <c r="Q757" s="16" t="n"/>
      <c r="Z757" s="16" t="n"/>
      <c r="AB757" s="18">
        <f>IF($M757="","",ROUND(YEARFRAC($M757,TODAY()),1))</f>
        <v/>
      </c>
      <c r="AC757" s="19">
        <f>IF($Q757="","",IF($Q757&lt;TODAY(),"Expired",IF($Q757-TODAY()&lt;=90,"Expires within 90 days","In warranty")))</f>
        <v/>
      </c>
      <c r="AD757" s="20">
        <f>IF(OR($M757="",$C757=""),"",IFERROR(EDATE($M757,VALUE(INDEX(Lists!$B$2:$B$11,MATCH($C757,Lists!$A$2:$A$11,0)))),""))</f>
        <v/>
      </c>
      <c r="AE757" s="19">
        <f>IF($AD757="","",IF($AD757&lt;TODAY(),"Overdue",IF($AD757-TODAY()&lt;=90,"Due within 90 days","OK")))</f>
        <v/>
      </c>
      <c r="AF757" s="19">
        <f>IF($A757="","",IF(OR($T757="",$U757=""),"Incomplete",IF(OR($T757="No",$U757="Not enrolled"),"Review","OK")))</f>
        <v/>
      </c>
    </row>
    <row r="758">
      <c r="M758" s="16" t="n"/>
      <c r="N758" s="17" t="n"/>
      <c r="Q758" s="16" t="n"/>
      <c r="Z758" s="16" t="n"/>
      <c r="AB758" s="18">
        <f>IF($M758="","",ROUND(YEARFRAC($M758,TODAY()),1))</f>
        <v/>
      </c>
      <c r="AC758" s="19">
        <f>IF($Q758="","",IF($Q758&lt;TODAY(),"Expired",IF($Q758-TODAY()&lt;=90,"Expires within 90 days","In warranty")))</f>
        <v/>
      </c>
      <c r="AD758" s="20">
        <f>IF(OR($M758="",$C758=""),"",IFERROR(EDATE($M758,VALUE(INDEX(Lists!$B$2:$B$11,MATCH($C758,Lists!$A$2:$A$11,0)))),""))</f>
        <v/>
      </c>
      <c r="AE758" s="19">
        <f>IF($AD758="","",IF($AD758&lt;TODAY(),"Overdue",IF($AD758-TODAY()&lt;=90,"Due within 90 days","OK")))</f>
        <v/>
      </c>
      <c r="AF758" s="19">
        <f>IF($A758="","",IF(OR($T758="",$U758=""),"Incomplete",IF(OR($T758="No",$U758="Not enrolled"),"Review","OK")))</f>
        <v/>
      </c>
    </row>
    <row r="759">
      <c r="M759" s="16" t="n"/>
      <c r="N759" s="17" t="n"/>
      <c r="Q759" s="16" t="n"/>
      <c r="Z759" s="16" t="n"/>
      <c r="AB759" s="18">
        <f>IF($M759="","",ROUND(YEARFRAC($M759,TODAY()),1))</f>
        <v/>
      </c>
      <c r="AC759" s="19">
        <f>IF($Q759="","",IF($Q759&lt;TODAY(),"Expired",IF($Q759-TODAY()&lt;=90,"Expires within 90 days","In warranty")))</f>
        <v/>
      </c>
      <c r="AD759" s="20">
        <f>IF(OR($M759="",$C759=""),"",IFERROR(EDATE($M759,VALUE(INDEX(Lists!$B$2:$B$11,MATCH($C759,Lists!$A$2:$A$11,0)))),""))</f>
        <v/>
      </c>
      <c r="AE759" s="19">
        <f>IF($AD759="","",IF($AD759&lt;TODAY(),"Overdue",IF($AD759-TODAY()&lt;=90,"Due within 90 days","OK")))</f>
        <v/>
      </c>
      <c r="AF759" s="19">
        <f>IF($A759="","",IF(OR($T759="",$U759=""),"Incomplete",IF(OR($T759="No",$U759="Not enrolled"),"Review","OK")))</f>
        <v/>
      </c>
    </row>
    <row r="760">
      <c r="M760" s="16" t="n"/>
      <c r="N760" s="17" t="n"/>
      <c r="Q760" s="16" t="n"/>
      <c r="Z760" s="16" t="n"/>
      <c r="AB760" s="18">
        <f>IF($M760="","",ROUND(YEARFRAC($M760,TODAY()),1))</f>
        <v/>
      </c>
      <c r="AC760" s="19">
        <f>IF($Q760="","",IF($Q760&lt;TODAY(),"Expired",IF($Q760-TODAY()&lt;=90,"Expires within 90 days","In warranty")))</f>
        <v/>
      </c>
      <c r="AD760" s="20">
        <f>IF(OR($M760="",$C760=""),"",IFERROR(EDATE($M760,VALUE(INDEX(Lists!$B$2:$B$11,MATCH($C760,Lists!$A$2:$A$11,0)))),""))</f>
        <v/>
      </c>
      <c r="AE760" s="19">
        <f>IF($AD760="","",IF($AD760&lt;TODAY(),"Overdue",IF($AD760-TODAY()&lt;=90,"Due within 90 days","OK")))</f>
        <v/>
      </c>
      <c r="AF760" s="19">
        <f>IF($A760="","",IF(OR($T760="",$U760=""),"Incomplete",IF(OR($T760="No",$U760="Not enrolled"),"Review","OK")))</f>
        <v/>
      </c>
    </row>
    <row r="761">
      <c r="M761" s="16" t="n"/>
      <c r="N761" s="17" t="n"/>
      <c r="Q761" s="16" t="n"/>
      <c r="Z761" s="16" t="n"/>
      <c r="AB761" s="18">
        <f>IF($M761="","",ROUND(YEARFRAC($M761,TODAY()),1))</f>
        <v/>
      </c>
      <c r="AC761" s="19">
        <f>IF($Q761="","",IF($Q761&lt;TODAY(),"Expired",IF($Q761-TODAY()&lt;=90,"Expires within 90 days","In warranty")))</f>
        <v/>
      </c>
      <c r="AD761" s="20">
        <f>IF(OR($M761="",$C761=""),"",IFERROR(EDATE($M761,VALUE(INDEX(Lists!$B$2:$B$11,MATCH($C761,Lists!$A$2:$A$11,0)))),""))</f>
        <v/>
      </c>
      <c r="AE761" s="19">
        <f>IF($AD761="","",IF($AD761&lt;TODAY(),"Overdue",IF($AD761-TODAY()&lt;=90,"Due within 90 days","OK")))</f>
        <v/>
      </c>
      <c r="AF761" s="19">
        <f>IF($A761="","",IF(OR($T761="",$U761=""),"Incomplete",IF(OR($T761="No",$U761="Not enrolled"),"Review","OK")))</f>
        <v/>
      </c>
    </row>
    <row r="762">
      <c r="M762" s="16" t="n"/>
      <c r="N762" s="17" t="n"/>
      <c r="Q762" s="16" t="n"/>
      <c r="Z762" s="16" t="n"/>
      <c r="AB762" s="18">
        <f>IF($M762="","",ROUND(YEARFRAC($M762,TODAY()),1))</f>
        <v/>
      </c>
      <c r="AC762" s="19">
        <f>IF($Q762="","",IF($Q762&lt;TODAY(),"Expired",IF($Q762-TODAY()&lt;=90,"Expires within 90 days","In warranty")))</f>
        <v/>
      </c>
      <c r="AD762" s="20">
        <f>IF(OR($M762="",$C762=""),"",IFERROR(EDATE($M762,VALUE(INDEX(Lists!$B$2:$B$11,MATCH($C762,Lists!$A$2:$A$11,0)))),""))</f>
        <v/>
      </c>
      <c r="AE762" s="19">
        <f>IF($AD762="","",IF($AD762&lt;TODAY(),"Overdue",IF($AD762-TODAY()&lt;=90,"Due within 90 days","OK")))</f>
        <v/>
      </c>
      <c r="AF762" s="19">
        <f>IF($A762="","",IF(OR($T762="",$U762=""),"Incomplete",IF(OR($T762="No",$U762="Not enrolled"),"Review","OK")))</f>
        <v/>
      </c>
    </row>
    <row r="763">
      <c r="M763" s="16" t="n"/>
      <c r="N763" s="17" t="n"/>
      <c r="Q763" s="16" t="n"/>
      <c r="Z763" s="16" t="n"/>
      <c r="AB763" s="18">
        <f>IF($M763="","",ROUND(YEARFRAC($M763,TODAY()),1))</f>
        <v/>
      </c>
      <c r="AC763" s="19">
        <f>IF($Q763="","",IF($Q763&lt;TODAY(),"Expired",IF($Q763-TODAY()&lt;=90,"Expires within 90 days","In warranty")))</f>
        <v/>
      </c>
      <c r="AD763" s="20">
        <f>IF(OR($M763="",$C763=""),"",IFERROR(EDATE($M763,VALUE(INDEX(Lists!$B$2:$B$11,MATCH($C763,Lists!$A$2:$A$11,0)))),""))</f>
        <v/>
      </c>
      <c r="AE763" s="19">
        <f>IF($AD763="","",IF($AD763&lt;TODAY(),"Overdue",IF($AD763-TODAY()&lt;=90,"Due within 90 days","OK")))</f>
        <v/>
      </c>
      <c r="AF763" s="19">
        <f>IF($A763="","",IF(OR($T763="",$U763=""),"Incomplete",IF(OR($T763="No",$U763="Not enrolled"),"Review","OK")))</f>
        <v/>
      </c>
    </row>
    <row r="764">
      <c r="M764" s="16" t="n"/>
      <c r="N764" s="17" t="n"/>
      <c r="Q764" s="16" t="n"/>
      <c r="Z764" s="16" t="n"/>
      <c r="AB764" s="18">
        <f>IF($M764="","",ROUND(YEARFRAC($M764,TODAY()),1))</f>
        <v/>
      </c>
      <c r="AC764" s="19">
        <f>IF($Q764="","",IF($Q764&lt;TODAY(),"Expired",IF($Q764-TODAY()&lt;=90,"Expires within 90 days","In warranty")))</f>
        <v/>
      </c>
      <c r="AD764" s="20">
        <f>IF(OR($M764="",$C764=""),"",IFERROR(EDATE($M764,VALUE(INDEX(Lists!$B$2:$B$11,MATCH($C764,Lists!$A$2:$A$11,0)))),""))</f>
        <v/>
      </c>
      <c r="AE764" s="19">
        <f>IF($AD764="","",IF($AD764&lt;TODAY(),"Overdue",IF($AD764-TODAY()&lt;=90,"Due within 90 days","OK")))</f>
        <v/>
      </c>
      <c r="AF764" s="19">
        <f>IF($A764="","",IF(OR($T764="",$U764=""),"Incomplete",IF(OR($T764="No",$U764="Not enrolled"),"Review","OK")))</f>
        <v/>
      </c>
    </row>
    <row r="765">
      <c r="M765" s="16" t="n"/>
      <c r="N765" s="17" t="n"/>
      <c r="Q765" s="16" t="n"/>
      <c r="Z765" s="16" t="n"/>
      <c r="AB765" s="18">
        <f>IF($M765="","",ROUND(YEARFRAC($M765,TODAY()),1))</f>
        <v/>
      </c>
      <c r="AC765" s="19">
        <f>IF($Q765="","",IF($Q765&lt;TODAY(),"Expired",IF($Q765-TODAY()&lt;=90,"Expires within 90 days","In warranty")))</f>
        <v/>
      </c>
      <c r="AD765" s="20">
        <f>IF(OR($M765="",$C765=""),"",IFERROR(EDATE($M765,VALUE(INDEX(Lists!$B$2:$B$11,MATCH($C765,Lists!$A$2:$A$11,0)))),""))</f>
        <v/>
      </c>
      <c r="AE765" s="19">
        <f>IF($AD765="","",IF($AD765&lt;TODAY(),"Overdue",IF($AD765-TODAY()&lt;=90,"Due within 90 days","OK")))</f>
        <v/>
      </c>
      <c r="AF765" s="19">
        <f>IF($A765="","",IF(OR($T765="",$U765=""),"Incomplete",IF(OR($T765="No",$U765="Not enrolled"),"Review","OK")))</f>
        <v/>
      </c>
    </row>
    <row r="766">
      <c r="M766" s="16" t="n"/>
      <c r="N766" s="17" t="n"/>
      <c r="Q766" s="16" t="n"/>
      <c r="Z766" s="16" t="n"/>
      <c r="AB766" s="18">
        <f>IF($M766="","",ROUND(YEARFRAC($M766,TODAY()),1))</f>
        <v/>
      </c>
      <c r="AC766" s="19">
        <f>IF($Q766="","",IF($Q766&lt;TODAY(),"Expired",IF($Q766-TODAY()&lt;=90,"Expires within 90 days","In warranty")))</f>
        <v/>
      </c>
      <c r="AD766" s="20">
        <f>IF(OR($M766="",$C766=""),"",IFERROR(EDATE($M766,VALUE(INDEX(Lists!$B$2:$B$11,MATCH($C766,Lists!$A$2:$A$11,0)))),""))</f>
        <v/>
      </c>
      <c r="AE766" s="19">
        <f>IF($AD766="","",IF($AD766&lt;TODAY(),"Overdue",IF($AD766-TODAY()&lt;=90,"Due within 90 days","OK")))</f>
        <v/>
      </c>
      <c r="AF766" s="19">
        <f>IF($A766="","",IF(OR($T766="",$U766=""),"Incomplete",IF(OR($T766="No",$U766="Not enrolled"),"Review","OK")))</f>
        <v/>
      </c>
    </row>
    <row r="767">
      <c r="M767" s="16" t="n"/>
      <c r="N767" s="17" t="n"/>
      <c r="Q767" s="16" t="n"/>
      <c r="Z767" s="16" t="n"/>
      <c r="AB767" s="18">
        <f>IF($M767="","",ROUND(YEARFRAC($M767,TODAY()),1))</f>
        <v/>
      </c>
      <c r="AC767" s="19">
        <f>IF($Q767="","",IF($Q767&lt;TODAY(),"Expired",IF($Q767-TODAY()&lt;=90,"Expires within 90 days","In warranty")))</f>
        <v/>
      </c>
      <c r="AD767" s="20">
        <f>IF(OR($M767="",$C767=""),"",IFERROR(EDATE($M767,VALUE(INDEX(Lists!$B$2:$B$11,MATCH($C767,Lists!$A$2:$A$11,0)))),""))</f>
        <v/>
      </c>
      <c r="AE767" s="19">
        <f>IF($AD767="","",IF($AD767&lt;TODAY(),"Overdue",IF($AD767-TODAY()&lt;=90,"Due within 90 days","OK")))</f>
        <v/>
      </c>
      <c r="AF767" s="19">
        <f>IF($A767="","",IF(OR($T767="",$U767=""),"Incomplete",IF(OR($T767="No",$U767="Not enrolled"),"Review","OK")))</f>
        <v/>
      </c>
    </row>
    <row r="768">
      <c r="M768" s="16" t="n"/>
      <c r="N768" s="17" t="n"/>
      <c r="Q768" s="16" t="n"/>
      <c r="Z768" s="16" t="n"/>
      <c r="AB768" s="18">
        <f>IF($M768="","",ROUND(YEARFRAC($M768,TODAY()),1))</f>
        <v/>
      </c>
      <c r="AC768" s="19">
        <f>IF($Q768="","",IF($Q768&lt;TODAY(),"Expired",IF($Q768-TODAY()&lt;=90,"Expires within 90 days","In warranty")))</f>
        <v/>
      </c>
      <c r="AD768" s="20">
        <f>IF(OR($M768="",$C768=""),"",IFERROR(EDATE($M768,VALUE(INDEX(Lists!$B$2:$B$11,MATCH($C768,Lists!$A$2:$A$11,0)))),""))</f>
        <v/>
      </c>
      <c r="AE768" s="19">
        <f>IF($AD768="","",IF($AD768&lt;TODAY(),"Overdue",IF($AD768-TODAY()&lt;=90,"Due within 90 days","OK")))</f>
        <v/>
      </c>
      <c r="AF768" s="19">
        <f>IF($A768="","",IF(OR($T768="",$U768=""),"Incomplete",IF(OR($T768="No",$U768="Not enrolled"),"Review","OK")))</f>
        <v/>
      </c>
    </row>
    <row r="769">
      <c r="M769" s="16" t="n"/>
      <c r="N769" s="17" t="n"/>
      <c r="Q769" s="16" t="n"/>
      <c r="Z769" s="16" t="n"/>
      <c r="AB769" s="18">
        <f>IF($M769="","",ROUND(YEARFRAC($M769,TODAY()),1))</f>
        <v/>
      </c>
      <c r="AC769" s="19">
        <f>IF($Q769="","",IF($Q769&lt;TODAY(),"Expired",IF($Q769-TODAY()&lt;=90,"Expires within 90 days","In warranty")))</f>
        <v/>
      </c>
      <c r="AD769" s="20">
        <f>IF(OR($M769="",$C769=""),"",IFERROR(EDATE($M769,VALUE(INDEX(Lists!$B$2:$B$11,MATCH($C769,Lists!$A$2:$A$11,0)))),""))</f>
        <v/>
      </c>
      <c r="AE769" s="19">
        <f>IF($AD769="","",IF($AD769&lt;TODAY(),"Overdue",IF($AD769-TODAY()&lt;=90,"Due within 90 days","OK")))</f>
        <v/>
      </c>
      <c r="AF769" s="19">
        <f>IF($A769="","",IF(OR($T769="",$U769=""),"Incomplete",IF(OR($T769="No",$U769="Not enrolled"),"Review","OK")))</f>
        <v/>
      </c>
    </row>
    <row r="770">
      <c r="M770" s="16" t="n"/>
      <c r="N770" s="17" t="n"/>
      <c r="Q770" s="16" t="n"/>
      <c r="Z770" s="16" t="n"/>
      <c r="AB770" s="18">
        <f>IF($M770="","",ROUND(YEARFRAC($M770,TODAY()),1))</f>
        <v/>
      </c>
      <c r="AC770" s="19">
        <f>IF($Q770="","",IF($Q770&lt;TODAY(),"Expired",IF($Q770-TODAY()&lt;=90,"Expires within 90 days","In warranty")))</f>
        <v/>
      </c>
      <c r="AD770" s="20">
        <f>IF(OR($M770="",$C770=""),"",IFERROR(EDATE($M770,VALUE(INDEX(Lists!$B$2:$B$11,MATCH($C770,Lists!$A$2:$A$11,0)))),""))</f>
        <v/>
      </c>
      <c r="AE770" s="19">
        <f>IF($AD770="","",IF($AD770&lt;TODAY(),"Overdue",IF($AD770-TODAY()&lt;=90,"Due within 90 days","OK")))</f>
        <v/>
      </c>
      <c r="AF770" s="19">
        <f>IF($A770="","",IF(OR($T770="",$U770=""),"Incomplete",IF(OR($T770="No",$U770="Not enrolled"),"Review","OK")))</f>
        <v/>
      </c>
    </row>
    <row r="771">
      <c r="M771" s="16" t="n"/>
      <c r="N771" s="17" t="n"/>
      <c r="Q771" s="16" t="n"/>
      <c r="Z771" s="16" t="n"/>
      <c r="AB771" s="18">
        <f>IF($M771="","",ROUND(YEARFRAC($M771,TODAY()),1))</f>
        <v/>
      </c>
      <c r="AC771" s="19">
        <f>IF($Q771="","",IF($Q771&lt;TODAY(),"Expired",IF($Q771-TODAY()&lt;=90,"Expires within 90 days","In warranty")))</f>
        <v/>
      </c>
      <c r="AD771" s="20">
        <f>IF(OR($M771="",$C771=""),"",IFERROR(EDATE($M771,VALUE(INDEX(Lists!$B$2:$B$11,MATCH($C771,Lists!$A$2:$A$11,0)))),""))</f>
        <v/>
      </c>
      <c r="AE771" s="19">
        <f>IF($AD771="","",IF($AD771&lt;TODAY(),"Overdue",IF($AD771-TODAY()&lt;=90,"Due within 90 days","OK")))</f>
        <v/>
      </c>
      <c r="AF771" s="19">
        <f>IF($A771="","",IF(OR($T771="",$U771=""),"Incomplete",IF(OR($T771="No",$U771="Not enrolled"),"Review","OK")))</f>
        <v/>
      </c>
    </row>
    <row r="772">
      <c r="M772" s="16" t="n"/>
      <c r="N772" s="17" t="n"/>
      <c r="Q772" s="16" t="n"/>
      <c r="Z772" s="16" t="n"/>
      <c r="AB772" s="18">
        <f>IF($M772="","",ROUND(YEARFRAC($M772,TODAY()),1))</f>
        <v/>
      </c>
      <c r="AC772" s="19">
        <f>IF($Q772="","",IF($Q772&lt;TODAY(),"Expired",IF($Q772-TODAY()&lt;=90,"Expires within 90 days","In warranty")))</f>
        <v/>
      </c>
      <c r="AD772" s="20">
        <f>IF(OR($M772="",$C772=""),"",IFERROR(EDATE($M772,VALUE(INDEX(Lists!$B$2:$B$11,MATCH($C772,Lists!$A$2:$A$11,0)))),""))</f>
        <v/>
      </c>
      <c r="AE772" s="19">
        <f>IF($AD772="","",IF($AD772&lt;TODAY(),"Overdue",IF($AD772-TODAY()&lt;=90,"Due within 90 days","OK")))</f>
        <v/>
      </c>
      <c r="AF772" s="19">
        <f>IF($A772="","",IF(OR($T772="",$U772=""),"Incomplete",IF(OR($T772="No",$U772="Not enrolled"),"Review","OK")))</f>
        <v/>
      </c>
    </row>
    <row r="773">
      <c r="M773" s="16" t="n"/>
      <c r="N773" s="17" t="n"/>
      <c r="Q773" s="16" t="n"/>
      <c r="Z773" s="16" t="n"/>
      <c r="AB773" s="18">
        <f>IF($M773="","",ROUND(YEARFRAC($M773,TODAY()),1))</f>
        <v/>
      </c>
      <c r="AC773" s="19">
        <f>IF($Q773="","",IF($Q773&lt;TODAY(),"Expired",IF($Q773-TODAY()&lt;=90,"Expires within 90 days","In warranty")))</f>
        <v/>
      </c>
      <c r="AD773" s="20">
        <f>IF(OR($M773="",$C773=""),"",IFERROR(EDATE($M773,VALUE(INDEX(Lists!$B$2:$B$11,MATCH($C773,Lists!$A$2:$A$11,0)))),""))</f>
        <v/>
      </c>
      <c r="AE773" s="19">
        <f>IF($AD773="","",IF($AD773&lt;TODAY(),"Overdue",IF($AD773-TODAY()&lt;=90,"Due within 90 days","OK")))</f>
        <v/>
      </c>
      <c r="AF773" s="19">
        <f>IF($A773="","",IF(OR($T773="",$U773=""),"Incomplete",IF(OR($T773="No",$U773="Not enrolled"),"Review","OK")))</f>
        <v/>
      </c>
    </row>
    <row r="774">
      <c r="M774" s="16" t="n"/>
      <c r="N774" s="17" t="n"/>
      <c r="Q774" s="16" t="n"/>
      <c r="Z774" s="16" t="n"/>
      <c r="AB774" s="18">
        <f>IF($M774="","",ROUND(YEARFRAC($M774,TODAY()),1))</f>
        <v/>
      </c>
      <c r="AC774" s="19">
        <f>IF($Q774="","",IF($Q774&lt;TODAY(),"Expired",IF($Q774-TODAY()&lt;=90,"Expires within 90 days","In warranty")))</f>
        <v/>
      </c>
      <c r="AD774" s="20">
        <f>IF(OR($M774="",$C774=""),"",IFERROR(EDATE($M774,VALUE(INDEX(Lists!$B$2:$B$11,MATCH($C774,Lists!$A$2:$A$11,0)))),""))</f>
        <v/>
      </c>
      <c r="AE774" s="19">
        <f>IF($AD774="","",IF($AD774&lt;TODAY(),"Overdue",IF($AD774-TODAY()&lt;=90,"Due within 90 days","OK")))</f>
        <v/>
      </c>
      <c r="AF774" s="19">
        <f>IF($A774="","",IF(OR($T774="",$U774=""),"Incomplete",IF(OR($T774="No",$U774="Not enrolled"),"Review","OK")))</f>
        <v/>
      </c>
    </row>
    <row r="775">
      <c r="M775" s="16" t="n"/>
      <c r="N775" s="17" t="n"/>
      <c r="Q775" s="16" t="n"/>
      <c r="Z775" s="16" t="n"/>
      <c r="AB775" s="18">
        <f>IF($M775="","",ROUND(YEARFRAC($M775,TODAY()),1))</f>
        <v/>
      </c>
      <c r="AC775" s="19">
        <f>IF($Q775="","",IF($Q775&lt;TODAY(),"Expired",IF($Q775-TODAY()&lt;=90,"Expires within 90 days","In warranty")))</f>
        <v/>
      </c>
      <c r="AD775" s="20">
        <f>IF(OR($M775="",$C775=""),"",IFERROR(EDATE($M775,VALUE(INDEX(Lists!$B$2:$B$11,MATCH($C775,Lists!$A$2:$A$11,0)))),""))</f>
        <v/>
      </c>
      <c r="AE775" s="19">
        <f>IF($AD775="","",IF($AD775&lt;TODAY(),"Overdue",IF($AD775-TODAY()&lt;=90,"Due within 90 days","OK")))</f>
        <v/>
      </c>
      <c r="AF775" s="19">
        <f>IF($A775="","",IF(OR($T775="",$U775=""),"Incomplete",IF(OR($T775="No",$U775="Not enrolled"),"Review","OK")))</f>
        <v/>
      </c>
    </row>
    <row r="776">
      <c r="M776" s="16" t="n"/>
      <c r="N776" s="17" t="n"/>
      <c r="Q776" s="16" t="n"/>
      <c r="Z776" s="16" t="n"/>
      <c r="AB776" s="18">
        <f>IF($M776="","",ROUND(YEARFRAC($M776,TODAY()),1))</f>
        <v/>
      </c>
      <c r="AC776" s="19">
        <f>IF($Q776="","",IF($Q776&lt;TODAY(),"Expired",IF($Q776-TODAY()&lt;=90,"Expires within 90 days","In warranty")))</f>
        <v/>
      </c>
      <c r="AD776" s="20">
        <f>IF(OR($M776="",$C776=""),"",IFERROR(EDATE($M776,VALUE(INDEX(Lists!$B$2:$B$11,MATCH($C776,Lists!$A$2:$A$11,0)))),""))</f>
        <v/>
      </c>
      <c r="AE776" s="19">
        <f>IF($AD776="","",IF($AD776&lt;TODAY(),"Overdue",IF($AD776-TODAY()&lt;=90,"Due within 90 days","OK")))</f>
        <v/>
      </c>
      <c r="AF776" s="19">
        <f>IF($A776="","",IF(OR($T776="",$U776=""),"Incomplete",IF(OR($T776="No",$U776="Not enrolled"),"Review","OK")))</f>
        <v/>
      </c>
    </row>
    <row r="777">
      <c r="M777" s="16" t="n"/>
      <c r="N777" s="17" t="n"/>
      <c r="Q777" s="16" t="n"/>
      <c r="Z777" s="16" t="n"/>
      <c r="AB777" s="18">
        <f>IF($M777="","",ROUND(YEARFRAC($M777,TODAY()),1))</f>
        <v/>
      </c>
      <c r="AC777" s="19">
        <f>IF($Q777="","",IF($Q777&lt;TODAY(),"Expired",IF($Q777-TODAY()&lt;=90,"Expires within 90 days","In warranty")))</f>
        <v/>
      </c>
      <c r="AD777" s="20">
        <f>IF(OR($M777="",$C777=""),"",IFERROR(EDATE($M777,VALUE(INDEX(Lists!$B$2:$B$11,MATCH($C777,Lists!$A$2:$A$11,0)))),""))</f>
        <v/>
      </c>
      <c r="AE777" s="19">
        <f>IF($AD777="","",IF($AD777&lt;TODAY(),"Overdue",IF($AD777-TODAY()&lt;=90,"Due within 90 days","OK")))</f>
        <v/>
      </c>
      <c r="AF777" s="19">
        <f>IF($A777="","",IF(OR($T777="",$U777=""),"Incomplete",IF(OR($T777="No",$U777="Not enrolled"),"Review","OK")))</f>
        <v/>
      </c>
    </row>
    <row r="778">
      <c r="M778" s="16" t="n"/>
      <c r="N778" s="17" t="n"/>
      <c r="Q778" s="16" t="n"/>
      <c r="Z778" s="16" t="n"/>
      <c r="AB778" s="18">
        <f>IF($M778="","",ROUND(YEARFRAC($M778,TODAY()),1))</f>
        <v/>
      </c>
      <c r="AC778" s="19">
        <f>IF($Q778="","",IF($Q778&lt;TODAY(),"Expired",IF($Q778-TODAY()&lt;=90,"Expires within 90 days","In warranty")))</f>
        <v/>
      </c>
      <c r="AD778" s="20">
        <f>IF(OR($M778="",$C778=""),"",IFERROR(EDATE($M778,VALUE(INDEX(Lists!$B$2:$B$11,MATCH($C778,Lists!$A$2:$A$11,0)))),""))</f>
        <v/>
      </c>
      <c r="AE778" s="19">
        <f>IF($AD778="","",IF($AD778&lt;TODAY(),"Overdue",IF($AD778-TODAY()&lt;=90,"Due within 90 days","OK")))</f>
        <v/>
      </c>
      <c r="AF778" s="19">
        <f>IF($A778="","",IF(OR($T778="",$U778=""),"Incomplete",IF(OR($T778="No",$U778="Not enrolled"),"Review","OK")))</f>
        <v/>
      </c>
    </row>
    <row r="779">
      <c r="M779" s="16" t="n"/>
      <c r="N779" s="17" t="n"/>
      <c r="Q779" s="16" t="n"/>
      <c r="Z779" s="16" t="n"/>
      <c r="AB779" s="18">
        <f>IF($M779="","",ROUND(YEARFRAC($M779,TODAY()),1))</f>
        <v/>
      </c>
      <c r="AC779" s="19">
        <f>IF($Q779="","",IF($Q779&lt;TODAY(),"Expired",IF($Q779-TODAY()&lt;=90,"Expires within 90 days","In warranty")))</f>
        <v/>
      </c>
      <c r="AD779" s="20">
        <f>IF(OR($M779="",$C779=""),"",IFERROR(EDATE($M779,VALUE(INDEX(Lists!$B$2:$B$11,MATCH($C779,Lists!$A$2:$A$11,0)))),""))</f>
        <v/>
      </c>
      <c r="AE779" s="19">
        <f>IF($AD779="","",IF($AD779&lt;TODAY(),"Overdue",IF($AD779-TODAY()&lt;=90,"Due within 90 days","OK")))</f>
        <v/>
      </c>
      <c r="AF779" s="19">
        <f>IF($A779="","",IF(OR($T779="",$U779=""),"Incomplete",IF(OR($T779="No",$U779="Not enrolled"),"Review","OK")))</f>
        <v/>
      </c>
    </row>
    <row r="780">
      <c r="M780" s="16" t="n"/>
      <c r="N780" s="17" t="n"/>
      <c r="Q780" s="16" t="n"/>
      <c r="Z780" s="16" t="n"/>
      <c r="AB780" s="18">
        <f>IF($M780="","",ROUND(YEARFRAC($M780,TODAY()),1))</f>
        <v/>
      </c>
      <c r="AC780" s="19">
        <f>IF($Q780="","",IF($Q780&lt;TODAY(),"Expired",IF($Q780-TODAY()&lt;=90,"Expires within 90 days","In warranty")))</f>
        <v/>
      </c>
      <c r="AD780" s="20">
        <f>IF(OR($M780="",$C780=""),"",IFERROR(EDATE($M780,VALUE(INDEX(Lists!$B$2:$B$11,MATCH($C780,Lists!$A$2:$A$11,0)))),""))</f>
        <v/>
      </c>
      <c r="AE780" s="19">
        <f>IF($AD780="","",IF($AD780&lt;TODAY(),"Overdue",IF($AD780-TODAY()&lt;=90,"Due within 90 days","OK")))</f>
        <v/>
      </c>
      <c r="AF780" s="19">
        <f>IF($A780="","",IF(OR($T780="",$U780=""),"Incomplete",IF(OR($T780="No",$U780="Not enrolled"),"Review","OK")))</f>
        <v/>
      </c>
    </row>
    <row r="781">
      <c r="M781" s="16" t="n"/>
      <c r="N781" s="17" t="n"/>
      <c r="Q781" s="16" t="n"/>
      <c r="Z781" s="16" t="n"/>
      <c r="AB781" s="18">
        <f>IF($M781="","",ROUND(YEARFRAC($M781,TODAY()),1))</f>
        <v/>
      </c>
      <c r="AC781" s="19">
        <f>IF($Q781="","",IF($Q781&lt;TODAY(),"Expired",IF($Q781-TODAY()&lt;=90,"Expires within 90 days","In warranty")))</f>
        <v/>
      </c>
      <c r="AD781" s="20">
        <f>IF(OR($M781="",$C781=""),"",IFERROR(EDATE($M781,VALUE(INDEX(Lists!$B$2:$B$11,MATCH($C781,Lists!$A$2:$A$11,0)))),""))</f>
        <v/>
      </c>
      <c r="AE781" s="19">
        <f>IF($AD781="","",IF($AD781&lt;TODAY(),"Overdue",IF($AD781-TODAY()&lt;=90,"Due within 90 days","OK")))</f>
        <v/>
      </c>
      <c r="AF781" s="19">
        <f>IF($A781="","",IF(OR($T781="",$U781=""),"Incomplete",IF(OR($T781="No",$U781="Not enrolled"),"Review","OK")))</f>
        <v/>
      </c>
    </row>
    <row r="782">
      <c r="M782" s="16" t="n"/>
      <c r="N782" s="17" t="n"/>
      <c r="Q782" s="16" t="n"/>
      <c r="Z782" s="16" t="n"/>
      <c r="AB782" s="18">
        <f>IF($M782="","",ROUND(YEARFRAC($M782,TODAY()),1))</f>
        <v/>
      </c>
      <c r="AC782" s="19">
        <f>IF($Q782="","",IF($Q782&lt;TODAY(),"Expired",IF($Q782-TODAY()&lt;=90,"Expires within 90 days","In warranty")))</f>
        <v/>
      </c>
      <c r="AD782" s="20">
        <f>IF(OR($M782="",$C782=""),"",IFERROR(EDATE($M782,VALUE(INDEX(Lists!$B$2:$B$11,MATCH($C782,Lists!$A$2:$A$11,0)))),""))</f>
        <v/>
      </c>
      <c r="AE782" s="19">
        <f>IF($AD782="","",IF($AD782&lt;TODAY(),"Overdue",IF($AD782-TODAY()&lt;=90,"Due within 90 days","OK")))</f>
        <v/>
      </c>
      <c r="AF782" s="19">
        <f>IF($A782="","",IF(OR($T782="",$U782=""),"Incomplete",IF(OR($T782="No",$U782="Not enrolled"),"Review","OK")))</f>
        <v/>
      </c>
    </row>
    <row r="783">
      <c r="M783" s="16" t="n"/>
      <c r="N783" s="17" t="n"/>
      <c r="Q783" s="16" t="n"/>
      <c r="Z783" s="16" t="n"/>
      <c r="AB783" s="18">
        <f>IF($M783="","",ROUND(YEARFRAC($M783,TODAY()),1))</f>
        <v/>
      </c>
      <c r="AC783" s="19">
        <f>IF($Q783="","",IF($Q783&lt;TODAY(),"Expired",IF($Q783-TODAY()&lt;=90,"Expires within 90 days","In warranty")))</f>
        <v/>
      </c>
      <c r="AD783" s="20">
        <f>IF(OR($M783="",$C783=""),"",IFERROR(EDATE($M783,VALUE(INDEX(Lists!$B$2:$B$11,MATCH($C783,Lists!$A$2:$A$11,0)))),""))</f>
        <v/>
      </c>
      <c r="AE783" s="19">
        <f>IF($AD783="","",IF($AD783&lt;TODAY(),"Overdue",IF($AD783-TODAY()&lt;=90,"Due within 90 days","OK")))</f>
        <v/>
      </c>
      <c r="AF783" s="19">
        <f>IF($A783="","",IF(OR($T783="",$U783=""),"Incomplete",IF(OR($T783="No",$U783="Not enrolled"),"Review","OK")))</f>
        <v/>
      </c>
    </row>
    <row r="784">
      <c r="M784" s="16" t="n"/>
      <c r="N784" s="17" t="n"/>
      <c r="Q784" s="16" t="n"/>
      <c r="Z784" s="16" t="n"/>
      <c r="AB784" s="18">
        <f>IF($M784="","",ROUND(YEARFRAC($M784,TODAY()),1))</f>
        <v/>
      </c>
      <c r="AC784" s="19">
        <f>IF($Q784="","",IF($Q784&lt;TODAY(),"Expired",IF($Q784-TODAY()&lt;=90,"Expires within 90 days","In warranty")))</f>
        <v/>
      </c>
      <c r="AD784" s="20">
        <f>IF(OR($M784="",$C784=""),"",IFERROR(EDATE($M784,VALUE(INDEX(Lists!$B$2:$B$11,MATCH($C784,Lists!$A$2:$A$11,0)))),""))</f>
        <v/>
      </c>
      <c r="AE784" s="19">
        <f>IF($AD784="","",IF($AD784&lt;TODAY(),"Overdue",IF($AD784-TODAY()&lt;=90,"Due within 90 days","OK")))</f>
        <v/>
      </c>
      <c r="AF784" s="19">
        <f>IF($A784="","",IF(OR($T784="",$U784=""),"Incomplete",IF(OR($T784="No",$U784="Not enrolled"),"Review","OK")))</f>
        <v/>
      </c>
    </row>
    <row r="785">
      <c r="M785" s="16" t="n"/>
      <c r="N785" s="17" t="n"/>
      <c r="Q785" s="16" t="n"/>
      <c r="Z785" s="16" t="n"/>
      <c r="AB785" s="18">
        <f>IF($M785="","",ROUND(YEARFRAC($M785,TODAY()),1))</f>
        <v/>
      </c>
      <c r="AC785" s="19">
        <f>IF($Q785="","",IF($Q785&lt;TODAY(),"Expired",IF($Q785-TODAY()&lt;=90,"Expires within 90 days","In warranty")))</f>
        <v/>
      </c>
      <c r="AD785" s="20">
        <f>IF(OR($M785="",$C785=""),"",IFERROR(EDATE($M785,VALUE(INDEX(Lists!$B$2:$B$11,MATCH($C785,Lists!$A$2:$A$11,0)))),""))</f>
        <v/>
      </c>
      <c r="AE785" s="19">
        <f>IF($AD785="","",IF($AD785&lt;TODAY(),"Overdue",IF($AD785-TODAY()&lt;=90,"Due within 90 days","OK")))</f>
        <v/>
      </c>
      <c r="AF785" s="19">
        <f>IF($A785="","",IF(OR($T785="",$U785=""),"Incomplete",IF(OR($T785="No",$U785="Not enrolled"),"Review","OK")))</f>
        <v/>
      </c>
    </row>
    <row r="786">
      <c r="M786" s="16" t="n"/>
      <c r="N786" s="17" t="n"/>
      <c r="Q786" s="16" t="n"/>
      <c r="Z786" s="16" t="n"/>
      <c r="AB786" s="18">
        <f>IF($M786="","",ROUND(YEARFRAC($M786,TODAY()),1))</f>
        <v/>
      </c>
      <c r="AC786" s="19">
        <f>IF($Q786="","",IF($Q786&lt;TODAY(),"Expired",IF($Q786-TODAY()&lt;=90,"Expires within 90 days","In warranty")))</f>
        <v/>
      </c>
      <c r="AD786" s="20">
        <f>IF(OR($M786="",$C786=""),"",IFERROR(EDATE($M786,VALUE(INDEX(Lists!$B$2:$B$11,MATCH($C786,Lists!$A$2:$A$11,0)))),""))</f>
        <v/>
      </c>
      <c r="AE786" s="19">
        <f>IF($AD786="","",IF($AD786&lt;TODAY(),"Overdue",IF($AD786-TODAY()&lt;=90,"Due within 90 days","OK")))</f>
        <v/>
      </c>
      <c r="AF786" s="19">
        <f>IF($A786="","",IF(OR($T786="",$U786=""),"Incomplete",IF(OR($T786="No",$U786="Not enrolled"),"Review","OK")))</f>
        <v/>
      </c>
    </row>
    <row r="787">
      <c r="M787" s="16" t="n"/>
      <c r="N787" s="17" t="n"/>
      <c r="Q787" s="16" t="n"/>
      <c r="Z787" s="16" t="n"/>
      <c r="AB787" s="18">
        <f>IF($M787="","",ROUND(YEARFRAC($M787,TODAY()),1))</f>
        <v/>
      </c>
      <c r="AC787" s="19">
        <f>IF($Q787="","",IF($Q787&lt;TODAY(),"Expired",IF($Q787-TODAY()&lt;=90,"Expires within 90 days","In warranty")))</f>
        <v/>
      </c>
      <c r="AD787" s="20">
        <f>IF(OR($M787="",$C787=""),"",IFERROR(EDATE($M787,VALUE(INDEX(Lists!$B$2:$B$11,MATCH($C787,Lists!$A$2:$A$11,0)))),""))</f>
        <v/>
      </c>
      <c r="AE787" s="19">
        <f>IF($AD787="","",IF($AD787&lt;TODAY(),"Overdue",IF($AD787-TODAY()&lt;=90,"Due within 90 days","OK")))</f>
        <v/>
      </c>
      <c r="AF787" s="19">
        <f>IF($A787="","",IF(OR($T787="",$U787=""),"Incomplete",IF(OR($T787="No",$U787="Not enrolled"),"Review","OK")))</f>
        <v/>
      </c>
    </row>
    <row r="788">
      <c r="M788" s="16" t="n"/>
      <c r="N788" s="17" t="n"/>
      <c r="Q788" s="16" t="n"/>
      <c r="Z788" s="16" t="n"/>
      <c r="AB788" s="18">
        <f>IF($M788="","",ROUND(YEARFRAC($M788,TODAY()),1))</f>
        <v/>
      </c>
      <c r="AC788" s="19">
        <f>IF($Q788="","",IF($Q788&lt;TODAY(),"Expired",IF($Q788-TODAY()&lt;=90,"Expires within 90 days","In warranty")))</f>
        <v/>
      </c>
      <c r="AD788" s="20">
        <f>IF(OR($M788="",$C788=""),"",IFERROR(EDATE($M788,VALUE(INDEX(Lists!$B$2:$B$11,MATCH($C788,Lists!$A$2:$A$11,0)))),""))</f>
        <v/>
      </c>
      <c r="AE788" s="19">
        <f>IF($AD788="","",IF($AD788&lt;TODAY(),"Overdue",IF($AD788-TODAY()&lt;=90,"Due within 90 days","OK")))</f>
        <v/>
      </c>
      <c r="AF788" s="19">
        <f>IF($A788="","",IF(OR($T788="",$U788=""),"Incomplete",IF(OR($T788="No",$U788="Not enrolled"),"Review","OK")))</f>
        <v/>
      </c>
    </row>
    <row r="789">
      <c r="M789" s="16" t="n"/>
      <c r="N789" s="17" t="n"/>
      <c r="Q789" s="16" t="n"/>
      <c r="Z789" s="16" t="n"/>
      <c r="AB789" s="18">
        <f>IF($M789="","",ROUND(YEARFRAC($M789,TODAY()),1))</f>
        <v/>
      </c>
      <c r="AC789" s="19">
        <f>IF($Q789="","",IF($Q789&lt;TODAY(),"Expired",IF($Q789-TODAY()&lt;=90,"Expires within 90 days","In warranty")))</f>
        <v/>
      </c>
      <c r="AD789" s="20">
        <f>IF(OR($M789="",$C789=""),"",IFERROR(EDATE($M789,VALUE(INDEX(Lists!$B$2:$B$11,MATCH($C789,Lists!$A$2:$A$11,0)))),""))</f>
        <v/>
      </c>
      <c r="AE789" s="19">
        <f>IF($AD789="","",IF($AD789&lt;TODAY(),"Overdue",IF($AD789-TODAY()&lt;=90,"Due within 90 days","OK")))</f>
        <v/>
      </c>
      <c r="AF789" s="19">
        <f>IF($A789="","",IF(OR($T789="",$U789=""),"Incomplete",IF(OR($T789="No",$U789="Not enrolled"),"Review","OK")))</f>
        <v/>
      </c>
    </row>
    <row r="790">
      <c r="M790" s="16" t="n"/>
      <c r="N790" s="17" t="n"/>
      <c r="Q790" s="16" t="n"/>
      <c r="Z790" s="16" t="n"/>
      <c r="AB790" s="18">
        <f>IF($M790="","",ROUND(YEARFRAC($M790,TODAY()),1))</f>
        <v/>
      </c>
      <c r="AC790" s="19">
        <f>IF($Q790="","",IF($Q790&lt;TODAY(),"Expired",IF($Q790-TODAY()&lt;=90,"Expires within 90 days","In warranty")))</f>
        <v/>
      </c>
      <c r="AD790" s="20">
        <f>IF(OR($M790="",$C790=""),"",IFERROR(EDATE($M790,VALUE(INDEX(Lists!$B$2:$B$11,MATCH($C790,Lists!$A$2:$A$11,0)))),""))</f>
        <v/>
      </c>
      <c r="AE790" s="19">
        <f>IF($AD790="","",IF($AD790&lt;TODAY(),"Overdue",IF($AD790-TODAY()&lt;=90,"Due within 90 days","OK")))</f>
        <v/>
      </c>
      <c r="AF790" s="19">
        <f>IF($A790="","",IF(OR($T790="",$U790=""),"Incomplete",IF(OR($T790="No",$U790="Not enrolled"),"Review","OK")))</f>
        <v/>
      </c>
    </row>
    <row r="791">
      <c r="M791" s="16" t="n"/>
      <c r="N791" s="17" t="n"/>
      <c r="Q791" s="16" t="n"/>
      <c r="Z791" s="16" t="n"/>
      <c r="AB791" s="18">
        <f>IF($M791="","",ROUND(YEARFRAC($M791,TODAY()),1))</f>
        <v/>
      </c>
      <c r="AC791" s="19">
        <f>IF($Q791="","",IF($Q791&lt;TODAY(),"Expired",IF($Q791-TODAY()&lt;=90,"Expires within 90 days","In warranty")))</f>
        <v/>
      </c>
      <c r="AD791" s="20">
        <f>IF(OR($M791="",$C791=""),"",IFERROR(EDATE($M791,VALUE(INDEX(Lists!$B$2:$B$11,MATCH($C791,Lists!$A$2:$A$11,0)))),""))</f>
        <v/>
      </c>
      <c r="AE791" s="19">
        <f>IF($AD791="","",IF($AD791&lt;TODAY(),"Overdue",IF($AD791-TODAY()&lt;=90,"Due within 90 days","OK")))</f>
        <v/>
      </c>
      <c r="AF791" s="19">
        <f>IF($A791="","",IF(OR($T791="",$U791=""),"Incomplete",IF(OR($T791="No",$U791="Not enrolled"),"Review","OK")))</f>
        <v/>
      </c>
    </row>
    <row r="792">
      <c r="M792" s="16" t="n"/>
      <c r="N792" s="17" t="n"/>
      <c r="Q792" s="16" t="n"/>
      <c r="Z792" s="16" t="n"/>
      <c r="AB792" s="18">
        <f>IF($M792="","",ROUND(YEARFRAC($M792,TODAY()),1))</f>
        <v/>
      </c>
      <c r="AC792" s="19">
        <f>IF($Q792="","",IF($Q792&lt;TODAY(),"Expired",IF($Q792-TODAY()&lt;=90,"Expires within 90 days","In warranty")))</f>
        <v/>
      </c>
      <c r="AD792" s="20">
        <f>IF(OR($M792="",$C792=""),"",IFERROR(EDATE($M792,VALUE(INDEX(Lists!$B$2:$B$11,MATCH($C792,Lists!$A$2:$A$11,0)))),""))</f>
        <v/>
      </c>
      <c r="AE792" s="19">
        <f>IF($AD792="","",IF($AD792&lt;TODAY(),"Overdue",IF($AD792-TODAY()&lt;=90,"Due within 90 days","OK")))</f>
        <v/>
      </c>
      <c r="AF792" s="19">
        <f>IF($A792="","",IF(OR($T792="",$U792=""),"Incomplete",IF(OR($T792="No",$U792="Not enrolled"),"Review","OK")))</f>
        <v/>
      </c>
    </row>
    <row r="793">
      <c r="M793" s="16" t="n"/>
      <c r="N793" s="17" t="n"/>
      <c r="Q793" s="16" t="n"/>
      <c r="Z793" s="16" t="n"/>
      <c r="AB793" s="18">
        <f>IF($M793="","",ROUND(YEARFRAC($M793,TODAY()),1))</f>
        <v/>
      </c>
      <c r="AC793" s="19">
        <f>IF($Q793="","",IF($Q793&lt;TODAY(),"Expired",IF($Q793-TODAY()&lt;=90,"Expires within 90 days","In warranty")))</f>
        <v/>
      </c>
      <c r="AD793" s="20">
        <f>IF(OR($M793="",$C793=""),"",IFERROR(EDATE($M793,VALUE(INDEX(Lists!$B$2:$B$11,MATCH($C793,Lists!$A$2:$A$11,0)))),""))</f>
        <v/>
      </c>
      <c r="AE793" s="19">
        <f>IF($AD793="","",IF($AD793&lt;TODAY(),"Overdue",IF($AD793-TODAY()&lt;=90,"Due within 90 days","OK")))</f>
        <v/>
      </c>
      <c r="AF793" s="19">
        <f>IF($A793="","",IF(OR($T793="",$U793=""),"Incomplete",IF(OR($T793="No",$U793="Not enrolled"),"Review","OK")))</f>
        <v/>
      </c>
    </row>
    <row r="794">
      <c r="M794" s="16" t="n"/>
      <c r="N794" s="17" t="n"/>
      <c r="Q794" s="16" t="n"/>
      <c r="Z794" s="16" t="n"/>
      <c r="AB794" s="18">
        <f>IF($M794="","",ROUND(YEARFRAC($M794,TODAY()),1))</f>
        <v/>
      </c>
      <c r="AC794" s="19">
        <f>IF($Q794="","",IF($Q794&lt;TODAY(),"Expired",IF($Q794-TODAY()&lt;=90,"Expires within 90 days","In warranty")))</f>
        <v/>
      </c>
      <c r="AD794" s="20">
        <f>IF(OR($M794="",$C794=""),"",IFERROR(EDATE($M794,VALUE(INDEX(Lists!$B$2:$B$11,MATCH($C794,Lists!$A$2:$A$11,0)))),""))</f>
        <v/>
      </c>
      <c r="AE794" s="19">
        <f>IF($AD794="","",IF($AD794&lt;TODAY(),"Overdue",IF($AD794-TODAY()&lt;=90,"Due within 90 days","OK")))</f>
        <v/>
      </c>
      <c r="AF794" s="19">
        <f>IF($A794="","",IF(OR($T794="",$U794=""),"Incomplete",IF(OR($T794="No",$U794="Not enrolled"),"Review","OK")))</f>
        <v/>
      </c>
    </row>
    <row r="795">
      <c r="M795" s="16" t="n"/>
      <c r="N795" s="17" t="n"/>
      <c r="Q795" s="16" t="n"/>
      <c r="Z795" s="16" t="n"/>
      <c r="AB795" s="18">
        <f>IF($M795="","",ROUND(YEARFRAC($M795,TODAY()),1))</f>
        <v/>
      </c>
      <c r="AC795" s="19">
        <f>IF($Q795="","",IF($Q795&lt;TODAY(),"Expired",IF($Q795-TODAY()&lt;=90,"Expires within 90 days","In warranty")))</f>
        <v/>
      </c>
      <c r="AD795" s="20">
        <f>IF(OR($M795="",$C795=""),"",IFERROR(EDATE($M795,VALUE(INDEX(Lists!$B$2:$B$11,MATCH($C795,Lists!$A$2:$A$11,0)))),""))</f>
        <v/>
      </c>
      <c r="AE795" s="19">
        <f>IF($AD795="","",IF($AD795&lt;TODAY(),"Overdue",IF($AD795-TODAY()&lt;=90,"Due within 90 days","OK")))</f>
        <v/>
      </c>
      <c r="AF795" s="19">
        <f>IF($A795="","",IF(OR($T795="",$U795=""),"Incomplete",IF(OR($T795="No",$U795="Not enrolled"),"Review","OK")))</f>
        <v/>
      </c>
    </row>
    <row r="796">
      <c r="M796" s="16" t="n"/>
      <c r="N796" s="17" t="n"/>
      <c r="Q796" s="16" t="n"/>
      <c r="Z796" s="16" t="n"/>
      <c r="AB796" s="18">
        <f>IF($M796="","",ROUND(YEARFRAC($M796,TODAY()),1))</f>
        <v/>
      </c>
      <c r="AC796" s="19">
        <f>IF($Q796="","",IF($Q796&lt;TODAY(),"Expired",IF($Q796-TODAY()&lt;=90,"Expires within 90 days","In warranty")))</f>
        <v/>
      </c>
      <c r="AD796" s="20">
        <f>IF(OR($M796="",$C796=""),"",IFERROR(EDATE($M796,VALUE(INDEX(Lists!$B$2:$B$11,MATCH($C796,Lists!$A$2:$A$11,0)))),""))</f>
        <v/>
      </c>
      <c r="AE796" s="19">
        <f>IF($AD796="","",IF($AD796&lt;TODAY(),"Overdue",IF($AD796-TODAY()&lt;=90,"Due within 90 days","OK")))</f>
        <v/>
      </c>
      <c r="AF796" s="19">
        <f>IF($A796="","",IF(OR($T796="",$U796=""),"Incomplete",IF(OR($T796="No",$U796="Not enrolled"),"Review","OK")))</f>
        <v/>
      </c>
    </row>
    <row r="797">
      <c r="M797" s="16" t="n"/>
      <c r="N797" s="17" t="n"/>
      <c r="Q797" s="16" t="n"/>
      <c r="Z797" s="16" t="n"/>
      <c r="AB797" s="18">
        <f>IF($M797="","",ROUND(YEARFRAC($M797,TODAY()),1))</f>
        <v/>
      </c>
      <c r="AC797" s="19">
        <f>IF($Q797="","",IF($Q797&lt;TODAY(),"Expired",IF($Q797-TODAY()&lt;=90,"Expires within 90 days","In warranty")))</f>
        <v/>
      </c>
      <c r="AD797" s="20">
        <f>IF(OR($M797="",$C797=""),"",IFERROR(EDATE($M797,VALUE(INDEX(Lists!$B$2:$B$11,MATCH($C797,Lists!$A$2:$A$11,0)))),""))</f>
        <v/>
      </c>
      <c r="AE797" s="19">
        <f>IF($AD797="","",IF($AD797&lt;TODAY(),"Overdue",IF($AD797-TODAY()&lt;=90,"Due within 90 days","OK")))</f>
        <v/>
      </c>
      <c r="AF797" s="19">
        <f>IF($A797="","",IF(OR($T797="",$U797=""),"Incomplete",IF(OR($T797="No",$U797="Not enrolled"),"Review","OK")))</f>
        <v/>
      </c>
    </row>
    <row r="798">
      <c r="M798" s="16" t="n"/>
      <c r="N798" s="17" t="n"/>
      <c r="Q798" s="16" t="n"/>
      <c r="Z798" s="16" t="n"/>
      <c r="AB798" s="18">
        <f>IF($M798="","",ROUND(YEARFRAC($M798,TODAY()),1))</f>
        <v/>
      </c>
      <c r="AC798" s="19">
        <f>IF($Q798="","",IF($Q798&lt;TODAY(),"Expired",IF($Q798-TODAY()&lt;=90,"Expires within 90 days","In warranty")))</f>
        <v/>
      </c>
      <c r="AD798" s="20">
        <f>IF(OR($M798="",$C798=""),"",IFERROR(EDATE($M798,VALUE(INDEX(Lists!$B$2:$B$11,MATCH($C798,Lists!$A$2:$A$11,0)))),""))</f>
        <v/>
      </c>
      <c r="AE798" s="19">
        <f>IF($AD798="","",IF($AD798&lt;TODAY(),"Overdue",IF($AD798-TODAY()&lt;=90,"Due within 90 days","OK")))</f>
        <v/>
      </c>
      <c r="AF798" s="19">
        <f>IF($A798="","",IF(OR($T798="",$U798=""),"Incomplete",IF(OR($T798="No",$U798="Not enrolled"),"Review","OK")))</f>
        <v/>
      </c>
    </row>
    <row r="799">
      <c r="M799" s="16" t="n"/>
      <c r="N799" s="17" t="n"/>
      <c r="Q799" s="16" t="n"/>
      <c r="Z799" s="16" t="n"/>
      <c r="AB799" s="18">
        <f>IF($M799="","",ROUND(YEARFRAC($M799,TODAY()),1))</f>
        <v/>
      </c>
      <c r="AC799" s="19">
        <f>IF($Q799="","",IF($Q799&lt;TODAY(),"Expired",IF($Q799-TODAY()&lt;=90,"Expires within 90 days","In warranty")))</f>
        <v/>
      </c>
      <c r="AD799" s="20">
        <f>IF(OR($M799="",$C799=""),"",IFERROR(EDATE($M799,VALUE(INDEX(Lists!$B$2:$B$11,MATCH($C799,Lists!$A$2:$A$11,0)))),""))</f>
        <v/>
      </c>
      <c r="AE799" s="19">
        <f>IF($AD799="","",IF($AD799&lt;TODAY(),"Overdue",IF($AD799-TODAY()&lt;=90,"Due within 90 days","OK")))</f>
        <v/>
      </c>
      <c r="AF799" s="19">
        <f>IF($A799="","",IF(OR($T799="",$U799=""),"Incomplete",IF(OR($T799="No",$U799="Not enrolled"),"Review","OK")))</f>
        <v/>
      </c>
    </row>
    <row r="800">
      <c r="M800" s="16" t="n"/>
      <c r="N800" s="17" t="n"/>
      <c r="Q800" s="16" t="n"/>
      <c r="Z800" s="16" t="n"/>
      <c r="AB800" s="18">
        <f>IF($M800="","",ROUND(YEARFRAC($M800,TODAY()),1))</f>
        <v/>
      </c>
      <c r="AC800" s="19">
        <f>IF($Q800="","",IF($Q800&lt;TODAY(),"Expired",IF($Q800-TODAY()&lt;=90,"Expires within 90 days","In warranty")))</f>
        <v/>
      </c>
      <c r="AD800" s="20">
        <f>IF(OR($M800="",$C800=""),"",IFERROR(EDATE($M800,VALUE(INDEX(Lists!$B$2:$B$11,MATCH($C800,Lists!$A$2:$A$11,0)))),""))</f>
        <v/>
      </c>
      <c r="AE800" s="19">
        <f>IF($AD800="","",IF($AD800&lt;TODAY(),"Overdue",IF($AD800-TODAY()&lt;=90,"Due within 90 days","OK")))</f>
        <v/>
      </c>
      <c r="AF800" s="19">
        <f>IF($A800="","",IF(OR($T800="",$U800=""),"Incomplete",IF(OR($T800="No",$U800="Not enrolled"),"Review","OK")))</f>
        <v/>
      </c>
    </row>
    <row r="801">
      <c r="M801" s="16" t="n"/>
      <c r="N801" s="17" t="n"/>
      <c r="Q801" s="16" t="n"/>
      <c r="Z801" s="16" t="n"/>
      <c r="AB801" s="18">
        <f>IF($M801="","",ROUND(YEARFRAC($M801,TODAY()),1))</f>
        <v/>
      </c>
      <c r="AC801" s="19">
        <f>IF($Q801="","",IF($Q801&lt;TODAY(),"Expired",IF($Q801-TODAY()&lt;=90,"Expires within 90 days","In warranty")))</f>
        <v/>
      </c>
      <c r="AD801" s="20">
        <f>IF(OR($M801="",$C801=""),"",IFERROR(EDATE($M801,VALUE(INDEX(Lists!$B$2:$B$11,MATCH($C801,Lists!$A$2:$A$11,0)))),""))</f>
        <v/>
      </c>
      <c r="AE801" s="19">
        <f>IF($AD801="","",IF($AD801&lt;TODAY(),"Overdue",IF($AD801-TODAY()&lt;=90,"Due within 90 days","OK")))</f>
        <v/>
      </c>
      <c r="AF801" s="19">
        <f>IF($A801="","",IF(OR($T801="",$U801=""),"Incomplete",IF(OR($T801="No",$U801="Not enrolled"),"Review","OK")))</f>
        <v/>
      </c>
    </row>
    <row r="802">
      <c r="M802" s="16" t="n"/>
      <c r="N802" s="17" t="n"/>
      <c r="Q802" s="16" t="n"/>
      <c r="Z802" s="16" t="n"/>
      <c r="AB802" s="18">
        <f>IF($M802="","",ROUND(YEARFRAC($M802,TODAY()),1))</f>
        <v/>
      </c>
      <c r="AC802" s="19">
        <f>IF($Q802="","",IF($Q802&lt;TODAY(),"Expired",IF($Q802-TODAY()&lt;=90,"Expires within 90 days","In warranty")))</f>
        <v/>
      </c>
      <c r="AD802" s="20">
        <f>IF(OR($M802="",$C802=""),"",IFERROR(EDATE($M802,VALUE(INDEX(Lists!$B$2:$B$11,MATCH($C802,Lists!$A$2:$A$11,0)))),""))</f>
        <v/>
      </c>
      <c r="AE802" s="19">
        <f>IF($AD802="","",IF($AD802&lt;TODAY(),"Overdue",IF($AD802-TODAY()&lt;=90,"Due within 90 days","OK")))</f>
        <v/>
      </c>
      <c r="AF802" s="19">
        <f>IF($A802="","",IF(OR($T802="",$U802=""),"Incomplete",IF(OR($T802="No",$U802="Not enrolled"),"Review","OK")))</f>
        <v/>
      </c>
    </row>
    <row r="803">
      <c r="M803" s="16" t="n"/>
      <c r="N803" s="17" t="n"/>
      <c r="Q803" s="16" t="n"/>
      <c r="Z803" s="16" t="n"/>
      <c r="AB803" s="18">
        <f>IF($M803="","",ROUND(YEARFRAC($M803,TODAY()),1))</f>
        <v/>
      </c>
      <c r="AC803" s="19">
        <f>IF($Q803="","",IF($Q803&lt;TODAY(),"Expired",IF($Q803-TODAY()&lt;=90,"Expires within 90 days","In warranty")))</f>
        <v/>
      </c>
      <c r="AD803" s="20">
        <f>IF(OR($M803="",$C803=""),"",IFERROR(EDATE($M803,VALUE(INDEX(Lists!$B$2:$B$11,MATCH($C803,Lists!$A$2:$A$11,0)))),""))</f>
        <v/>
      </c>
      <c r="AE803" s="19">
        <f>IF($AD803="","",IF($AD803&lt;TODAY(),"Overdue",IF($AD803-TODAY()&lt;=90,"Due within 90 days","OK")))</f>
        <v/>
      </c>
      <c r="AF803" s="19">
        <f>IF($A803="","",IF(OR($T803="",$U803=""),"Incomplete",IF(OR($T803="No",$U803="Not enrolled"),"Review","OK")))</f>
        <v/>
      </c>
    </row>
    <row r="804">
      <c r="M804" s="16" t="n"/>
      <c r="N804" s="17" t="n"/>
      <c r="Q804" s="16" t="n"/>
      <c r="Z804" s="16" t="n"/>
      <c r="AB804" s="18">
        <f>IF($M804="","",ROUND(YEARFRAC($M804,TODAY()),1))</f>
        <v/>
      </c>
      <c r="AC804" s="19">
        <f>IF($Q804="","",IF($Q804&lt;TODAY(),"Expired",IF($Q804-TODAY()&lt;=90,"Expires within 90 days","In warranty")))</f>
        <v/>
      </c>
      <c r="AD804" s="20">
        <f>IF(OR($M804="",$C804=""),"",IFERROR(EDATE($M804,VALUE(INDEX(Lists!$B$2:$B$11,MATCH($C804,Lists!$A$2:$A$11,0)))),""))</f>
        <v/>
      </c>
      <c r="AE804" s="19">
        <f>IF($AD804="","",IF($AD804&lt;TODAY(),"Overdue",IF($AD804-TODAY()&lt;=90,"Due within 90 days","OK")))</f>
        <v/>
      </c>
      <c r="AF804" s="19">
        <f>IF($A804="","",IF(OR($T804="",$U804=""),"Incomplete",IF(OR($T804="No",$U804="Not enrolled"),"Review","OK")))</f>
        <v/>
      </c>
    </row>
    <row r="805">
      <c r="M805" s="16" t="n"/>
      <c r="N805" s="17" t="n"/>
      <c r="Q805" s="16" t="n"/>
      <c r="Z805" s="16" t="n"/>
      <c r="AB805" s="18">
        <f>IF($M805="","",ROUND(YEARFRAC($M805,TODAY()),1))</f>
        <v/>
      </c>
      <c r="AC805" s="19">
        <f>IF($Q805="","",IF($Q805&lt;TODAY(),"Expired",IF($Q805-TODAY()&lt;=90,"Expires within 90 days","In warranty")))</f>
        <v/>
      </c>
      <c r="AD805" s="20">
        <f>IF(OR($M805="",$C805=""),"",IFERROR(EDATE($M805,VALUE(INDEX(Lists!$B$2:$B$11,MATCH($C805,Lists!$A$2:$A$11,0)))),""))</f>
        <v/>
      </c>
      <c r="AE805" s="19">
        <f>IF($AD805="","",IF($AD805&lt;TODAY(),"Overdue",IF($AD805-TODAY()&lt;=90,"Due within 90 days","OK")))</f>
        <v/>
      </c>
      <c r="AF805" s="19">
        <f>IF($A805="","",IF(OR($T805="",$U805=""),"Incomplete",IF(OR($T805="No",$U805="Not enrolled"),"Review","OK")))</f>
        <v/>
      </c>
    </row>
    <row r="806">
      <c r="M806" s="16" t="n"/>
      <c r="N806" s="17" t="n"/>
      <c r="Q806" s="16" t="n"/>
      <c r="Z806" s="16" t="n"/>
      <c r="AB806" s="18">
        <f>IF($M806="","",ROUND(YEARFRAC($M806,TODAY()),1))</f>
        <v/>
      </c>
      <c r="AC806" s="19">
        <f>IF($Q806="","",IF($Q806&lt;TODAY(),"Expired",IF($Q806-TODAY()&lt;=90,"Expires within 90 days","In warranty")))</f>
        <v/>
      </c>
      <c r="AD806" s="20">
        <f>IF(OR($M806="",$C806=""),"",IFERROR(EDATE($M806,VALUE(INDEX(Lists!$B$2:$B$11,MATCH($C806,Lists!$A$2:$A$11,0)))),""))</f>
        <v/>
      </c>
      <c r="AE806" s="19">
        <f>IF($AD806="","",IF($AD806&lt;TODAY(),"Overdue",IF($AD806-TODAY()&lt;=90,"Due within 90 days","OK")))</f>
        <v/>
      </c>
      <c r="AF806" s="19">
        <f>IF($A806="","",IF(OR($T806="",$U806=""),"Incomplete",IF(OR($T806="No",$U806="Not enrolled"),"Review","OK")))</f>
        <v/>
      </c>
    </row>
    <row r="807">
      <c r="M807" s="16" t="n"/>
      <c r="N807" s="17" t="n"/>
      <c r="Q807" s="16" t="n"/>
      <c r="Z807" s="16" t="n"/>
      <c r="AB807" s="18">
        <f>IF($M807="","",ROUND(YEARFRAC($M807,TODAY()),1))</f>
        <v/>
      </c>
      <c r="AC807" s="19">
        <f>IF($Q807="","",IF($Q807&lt;TODAY(),"Expired",IF($Q807-TODAY()&lt;=90,"Expires within 90 days","In warranty")))</f>
        <v/>
      </c>
      <c r="AD807" s="20">
        <f>IF(OR($M807="",$C807=""),"",IFERROR(EDATE($M807,VALUE(INDEX(Lists!$B$2:$B$11,MATCH($C807,Lists!$A$2:$A$11,0)))),""))</f>
        <v/>
      </c>
      <c r="AE807" s="19">
        <f>IF($AD807="","",IF($AD807&lt;TODAY(),"Overdue",IF($AD807-TODAY()&lt;=90,"Due within 90 days","OK")))</f>
        <v/>
      </c>
      <c r="AF807" s="19">
        <f>IF($A807="","",IF(OR($T807="",$U807=""),"Incomplete",IF(OR($T807="No",$U807="Not enrolled"),"Review","OK")))</f>
        <v/>
      </c>
    </row>
    <row r="808">
      <c r="M808" s="16" t="n"/>
      <c r="N808" s="17" t="n"/>
      <c r="Q808" s="16" t="n"/>
      <c r="Z808" s="16" t="n"/>
      <c r="AB808" s="18">
        <f>IF($M808="","",ROUND(YEARFRAC($M808,TODAY()),1))</f>
        <v/>
      </c>
      <c r="AC808" s="19">
        <f>IF($Q808="","",IF($Q808&lt;TODAY(),"Expired",IF($Q808-TODAY()&lt;=90,"Expires within 90 days","In warranty")))</f>
        <v/>
      </c>
      <c r="AD808" s="20">
        <f>IF(OR($M808="",$C808=""),"",IFERROR(EDATE($M808,VALUE(INDEX(Lists!$B$2:$B$11,MATCH($C808,Lists!$A$2:$A$11,0)))),""))</f>
        <v/>
      </c>
      <c r="AE808" s="19">
        <f>IF($AD808="","",IF($AD808&lt;TODAY(),"Overdue",IF($AD808-TODAY()&lt;=90,"Due within 90 days","OK")))</f>
        <v/>
      </c>
      <c r="AF808" s="19">
        <f>IF($A808="","",IF(OR($T808="",$U808=""),"Incomplete",IF(OR($T808="No",$U808="Not enrolled"),"Review","OK")))</f>
        <v/>
      </c>
    </row>
    <row r="809">
      <c r="M809" s="16" t="n"/>
      <c r="N809" s="17" t="n"/>
      <c r="Q809" s="16" t="n"/>
      <c r="Z809" s="16" t="n"/>
      <c r="AB809" s="18">
        <f>IF($M809="","",ROUND(YEARFRAC($M809,TODAY()),1))</f>
        <v/>
      </c>
      <c r="AC809" s="19">
        <f>IF($Q809="","",IF($Q809&lt;TODAY(),"Expired",IF($Q809-TODAY()&lt;=90,"Expires within 90 days","In warranty")))</f>
        <v/>
      </c>
      <c r="AD809" s="20">
        <f>IF(OR($M809="",$C809=""),"",IFERROR(EDATE($M809,VALUE(INDEX(Lists!$B$2:$B$11,MATCH($C809,Lists!$A$2:$A$11,0)))),""))</f>
        <v/>
      </c>
      <c r="AE809" s="19">
        <f>IF($AD809="","",IF($AD809&lt;TODAY(),"Overdue",IF($AD809-TODAY()&lt;=90,"Due within 90 days","OK")))</f>
        <v/>
      </c>
      <c r="AF809" s="19">
        <f>IF($A809="","",IF(OR($T809="",$U809=""),"Incomplete",IF(OR($T809="No",$U809="Not enrolled"),"Review","OK")))</f>
        <v/>
      </c>
    </row>
    <row r="810">
      <c r="M810" s="16" t="n"/>
      <c r="N810" s="17" t="n"/>
      <c r="Q810" s="16" t="n"/>
      <c r="Z810" s="16" t="n"/>
      <c r="AB810" s="18">
        <f>IF($M810="","",ROUND(YEARFRAC($M810,TODAY()),1))</f>
        <v/>
      </c>
      <c r="AC810" s="19">
        <f>IF($Q810="","",IF($Q810&lt;TODAY(),"Expired",IF($Q810-TODAY()&lt;=90,"Expires within 90 days","In warranty")))</f>
        <v/>
      </c>
      <c r="AD810" s="20">
        <f>IF(OR($M810="",$C810=""),"",IFERROR(EDATE($M810,VALUE(INDEX(Lists!$B$2:$B$11,MATCH($C810,Lists!$A$2:$A$11,0)))),""))</f>
        <v/>
      </c>
      <c r="AE810" s="19">
        <f>IF($AD810="","",IF($AD810&lt;TODAY(),"Overdue",IF($AD810-TODAY()&lt;=90,"Due within 90 days","OK")))</f>
        <v/>
      </c>
      <c r="AF810" s="19">
        <f>IF($A810="","",IF(OR($T810="",$U810=""),"Incomplete",IF(OR($T810="No",$U810="Not enrolled"),"Review","OK")))</f>
        <v/>
      </c>
    </row>
    <row r="811">
      <c r="M811" s="16" t="n"/>
      <c r="N811" s="17" t="n"/>
      <c r="Q811" s="16" t="n"/>
      <c r="Z811" s="16" t="n"/>
      <c r="AB811" s="18">
        <f>IF($M811="","",ROUND(YEARFRAC($M811,TODAY()),1))</f>
        <v/>
      </c>
      <c r="AC811" s="19">
        <f>IF($Q811="","",IF($Q811&lt;TODAY(),"Expired",IF($Q811-TODAY()&lt;=90,"Expires within 90 days","In warranty")))</f>
        <v/>
      </c>
      <c r="AD811" s="20">
        <f>IF(OR($M811="",$C811=""),"",IFERROR(EDATE($M811,VALUE(INDEX(Lists!$B$2:$B$11,MATCH($C811,Lists!$A$2:$A$11,0)))),""))</f>
        <v/>
      </c>
      <c r="AE811" s="19">
        <f>IF($AD811="","",IF($AD811&lt;TODAY(),"Overdue",IF($AD811-TODAY()&lt;=90,"Due within 90 days","OK")))</f>
        <v/>
      </c>
      <c r="AF811" s="19">
        <f>IF($A811="","",IF(OR($T811="",$U811=""),"Incomplete",IF(OR($T811="No",$U811="Not enrolled"),"Review","OK")))</f>
        <v/>
      </c>
    </row>
    <row r="812">
      <c r="M812" s="16" t="n"/>
      <c r="N812" s="17" t="n"/>
      <c r="Q812" s="16" t="n"/>
      <c r="Z812" s="16" t="n"/>
      <c r="AB812" s="18">
        <f>IF($M812="","",ROUND(YEARFRAC($M812,TODAY()),1))</f>
        <v/>
      </c>
      <c r="AC812" s="19">
        <f>IF($Q812="","",IF($Q812&lt;TODAY(),"Expired",IF($Q812-TODAY()&lt;=90,"Expires within 90 days","In warranty")))</f>
        <v/>
      </c>
      <c r="AD812" s="20">
        <f>IF(OR($M812="",$C812=""),"",IFERROR(EDATE($M812,VALUE(INDEX(Lists!$B$2:$B$11,MATCH($C812,Lists!$A$2:$A$11,0)))),""))</f>
        <v/>
      </c>
      <c r="AE812" s="19">
        <f>IF($AD812="","",IF($AD812&lt;TODAY(),"Overdue",IF($AD812-TODAY()&lt;=90,"Due within 90 days","OK")))</f>
        <v/>
      </c>
      <c r="AF812" s="19">
        <f>IF($A812="","",IF(OR($T812="",$U812=""),"Incomplete",IF(OR($T812="No",$U812="Not enrolled"),"Review","OK")))</f>
        <v/>
      </c>
    </row>
    <row r="813">
      <c r="M813" s="16" t="n"/>
      <c r="N813" s="17" t="n"/>
      <c r="Q813" s="16" t="n"/>
      <c r="Z813" s="16" t="n"/>
      <c r="AB813" s="18">
        <f>IF($M813="","",ROUND(YEARFRAC($M813,TODAY()),1))</f>
        <v/>
      </c>
      <c r="AC813" s="19">
        <f>IF($Q813="","",IF($Q813&lt;TODAY(),"Expired",IF($Q813-TODAY()&lt;=90,"Expires within 90 days","In warranty")))</f>
        <v/>
      </c>
      <c r="AD813" s="20">
        <f>IF(OR($M813="",$C813=""),"",IFERROR(EDATE($M813,VALUE(INDEX(Lists!$B$2:$B$11,MATCH($C813,Lists!$A$2:$A$11,0)))),""))</f>
        <v/>
      </c>
      <c r="AE813" s="19">
        <f>IF($AD813="","",IF($AD813&lt;TODAY(),"Overdue",IF($AD813-TODAY()&lt;=90,"Due within 90 days","OK")))</f>
        <v/>
      </c>
      <c r="AF813" s="19">
        <f>IF($A813="","",IF(OR($T813="",$U813=""),"Incomplete",IF(OR($T813="No",$U813="Not enrolled"),"Review","OK")))</f>
        <v/>
      </c>
    </row>
    <row r="814">
      <c r="M814" s="16" t="n"/>
      <c r="N814" s="17" t="n"/>
      <c r="Q814" s="16" t="n"/>
      <c r="Z814" s="16" t="n"/>
      <c r="AB814" s="18">
        <f>IF($M814="","",ROUND(YEARFRAC($M814,TODAY()),1))</f>
        <v/>
      </c>
      <c r="AC814" s="19">
        <f>IF($Q814="","",IF($Q814&lt;TODAY(),"Expired",IF($Q814-TODAY()&lt;=90,"Expires within 90 days","In warranty")))</f>
        <v/>
      </c>
      <c r="AD814" s="20">
        <f>IF(OR($M814="",$C814=""),"",IFERROR(EDATE($M814,VALUE(INDEX(Lists!$B$2:$B$11,MATCH($C814,Lists!$A$2:$A$11,0)))),""))</f>
        <v/>
      </c>
      <c r="AE814" s="19">
        <f>IF($AD814="","",IF($AD814&lt;TODAY(),"Overdue",IF($AD814-TODAY()&lt;=90,"Due within 90 days","OK")))</f>
        <v/>
      </c>
      <c r="AF814" s="19">
        <f>IF($A814="","",IF(OR($T814="",$U814=""),"Incomplete",IF(OR($T814="No",$U814="Not enrolled"),"Review","OK")))</f>
        <v/>
      </c>
    </row>
    <row r="815">
      <c r="M815" s="16" t="n"/>
      <c r="N815" s="17" t="n"/>
      <c r="Q815" s="16" t="n"/>
      <c r="Z815" s="16" t="n"/>
      <c r="AB815" s="18">
        <f>IF($M815="","",ROUND(YEARFRAC($M815,TODAY()),1))</f>
        <v/>
      </c>
      <c r="AC815" s="19">
        <f>IF($Q815="","",IF($Q815&lt;TODAY(),"Expired",IF($Q815-TODAY()&lt;=90,"Expires within 90 days","In warranty")))</f>
        <v/>
      </c>
      <c r="AD815" s="20">
        <f>IF(OR($M815="",$C815=""),"",IFERROR(EDATE($M815,VALUE(INDEX(Lists!$B$2:$B$11,MATCH($C815,Lists!$A$2:$A$11,0)))),""))</f>
        <v/>
      </c>
      <c r="AE815" s="19">
        <f>IF($AD815="","",IF($AD815&lt;TODAY(),"Overdue",IF($AD815-TODAY()&lt;=90,"Due within 90 days","OK")))</f>
        <v/>
      </c>
      <c r="AF815" s="19">
        <f>IF($A815="","",IF(OR($T815="",$U815=""),"Incomplete",IF(OR($T815="No",$U815="Not enrolled"),"Review","OK")))</f>
        <v/>
      </c>
    </row>
    <row r="816">
      <c r="M816" s="16" t="n"/>
      <c r="N816" s="17" t="n"/>
      <c r="Q816" s="16" t="n"/>
      <c r="Z816" s="16" t="n"/>
      <c r="AB816" s="18">
        <f>IF($M816="","",ROUND(YEARFRAC($M816,TODAY()),1))</f>
        <v/>
      </c>
      <c r="AC816" s="19">
        <f>IF($Q816="","",IF($Q816&lt;TODAY(),"Expired",IF($Q816-TODAY()&lt;=90,"Expires within 90 days","In warranty")))</f>
        <v/>
      </c>
      <c r="AD816" s="20">
        <f>IF(OR($M816="",$C816=""),"",IFERROR(EDATE($M816,VALUE(INDEX(Lists!$B$2:$B$11,MATCH($C816,Lists!$A$2:$A$11,0)))),""))</f>
        <v/>
      </c>
      <c r="AE816" s="19">
        <f>IF($AD816="","",IF($AD816&lt;TODAY(),"Overdue",IF($AD816-TODAY()&lt;=90,"Due within 90 days","OK")))</f>
        <v/>
      </c>
      <c r="AF816" s="19">
        <f>IF($A816="","",IF(OR($T816="",$U816=""),"Incomplete",IF(OR($T816="No",$U816="Not enrolled"),"Review","OK")))</f>
        <v/>
      </c>
    </row>
    <row r="817">
      <c r="M817" s="16" t="n"/>
      <c r="N817" s="17" t="n"/>
      <c r="Q817" s="16" t="n"/>
      <c r="Z817" s="16" t="n"/>
      <c r="AB817" s="18">
        <f>IF($M817="","",ROUND(YEARFRAC($M817,TODAY()),1))</f>
        <v/>
      </c>
      <c r="AC817" s="19">
        <f>IF($Q817="","",IF($Q817&lt;TODAY(),"Expired",IF($Q817-TODAY()&lt;=90,"Expires within 90 days","In warranty")))</f>
        <v/>
      </c>
      <c r="AD817" s="20">
        <f>IF(OR($M817="",$C817=""),"",IFERROR(EDATE($M817,VALUE(INDEX(Lists!$B$2:$B$11,MATCH($C817,Lists!$A$2:$A$11,0)))),""))</f>
        <v/>
      </c>
      <c r="AE817" s="19">
        <f>IF($AD817="","",IF($AD817&lt;TODAY(),"Overdue",IF($AD817-TODAY()&lt;=90,"Due within 90 days","OK")))</f>
        <v/>
      </c>
      <c r="AF817" s="19">
        <f>IF($A817="","",IF(OR($T817="",$U817=""),"Incomplete",IF(OR($T817="No",$U817="Not enrolled"),"Review","OK")))</f>
        <v/>
      </c>
    </row>
    <row r="818">
      <c r="M818" s="16" t="n"/>
      <c r="N818" s="17" t="n"/>
      <c r="Q818" s="16" t="n"/>
      <c r="Z818" s="16" t="n"/>
      <c r="AB818" s="18">
        <f>IF($M818="","",ROUND(YEARFRAC($M818,TODAY()),1))</f>
        <v/>
      </c>
      <c r="AC818" s="19">
        <f>IF($Q818="","",IF($Q818&lt;TODAY(),"Expired",IF($Q818-TODAY()&lt;=90,"Expires within 90 days","In warranty")))</f>
        <v/>
      </c>
      <c r="AD818" s="20">
        <f>IF(OR($M818="",$C818=""),"",IFERROR(EDATE($M818,VALUE(INDEX(Lists!$B$2:$B$11,MATCH($C818,Lists!$A$2:$A$11,0)))),""))</f>
        <v/>
      </c>
      <c r="AE818" s="19">
        <f>IF($AD818="","",IF($AD818&lt;TODAY(),"Overdue",IF($AD818-TODAY()&lt;=90,"Due within 90 days","OK")))</f>
        <v/>
      </c>
      <c r="AF818" s="19">
        <f>IF($A818="","",IF(OR($T818="",$U818=""),"Incomplete",IF(OR($T818="No",$U818="Not enrolled"),"Review","OK")))</f>
        <v/>
      </c>
    </row>
    <row r="819">
      <c r="M819" s="16" t="n"/>
      <c r="N819" s="17" t="n"/>
      <c r="Q819" s="16" t="n"/>
      <c r="Z819" s="16" t="n"/>
      <c r="AB819" s="18">
        <f>IF($M819="","",ROUND(YEARFRAC($M819,TODAY()),1))</f>
        <v/>
      </c>
      <c r="AC819" s="19">
        <f>IF($Q819="","",IF($Q819&lt;TODAY(),"Expired",IF($Q819-TODAY()&lt;=90,"Expires within 90 days","In warranty")))</f>
        <v/>
      </c>
      <c r="AD819" s="20">
        <f>IF(OR($M819="",$C819=""),"",IFERROR(EDATE($M819,VALUE(INDEX(Lists!$B$2:$B$11,MATCH($C819,Lists!$A$2:$A$11,0)))),""))</f>
        <v/>
      </c>
      <c r="AE819" s="19">
        <f>IF($AD819="","",IF($AD819&lt;TODAY(),"Overdue",IF($AD819-TODAY()&lt;=90,"Due within 90 days","OK")))</f>
        <v/>
      </c>
      <c r="AF819" s="19">
        <f>IF($A819="","",IF(OR($T819="",$U819=""),"Incomplete",IF(OR($T819="No",$U819="Not enrolled"),"Review","OK")))</f>
        <v/>
      </c>
    </row>
    <row r="820">
      <c r="M820" s="16" t="n"/>
      <c r="N820" s="17" t="n"/>
      <c r="Q820" s="16" t="n"/>
      <c r="Z820" s="16" t="n"/>
      <c r="AB820" s="18">
        <f>IF($M820="","",ROUND(YEARFRAC($M820,TODAY()),1))</f>
        <v/>
      </c>
      <c r="AC820" s="19">
        <f>IF($Q820="","",IF($Q820&lt;TODAY(),"Expired",IF($Q820-TODAY()&lt;=90,"Expires within 90 days","In warranty")))</f>
        <v/>
      </c>
      <c r="AD820" s="20">
        <f>IF(OR($M820="",$C820=""),"",IFERROR(EDATE($M820,VALUE(INDEX(Lists!$B$2:$B$11,MATCH($C820,Lists!$A$2:$A$11,0)))),""))</f>
        <v/>
      </c>
      <c r="AE820" s="19">
        <f>IF($AD820="","",IF($AD820&lt;TODAY(),"Overdue",IF($AD820-TODAY()&lt;=90,"Due within 90 days","OK")))</f>
        <v/>
      </c>
      <c r="AF820" s="19">
        <f>IF($A820="","",IF(OR($T820="",$U820=""),"Incomplete",IF(OR($T820="No",$U820="Not enrolled"),"Review","OK")))</f>
        <v/>
      </c>
    </row>
    <row r="821">
      <c r="M821" s="16" t="n"/>
      <c r="N821" s="17" t="n"/>
      <c r="Q821" s="16" t="n"/>
      <c r="Z821" s="16" t="n"/>
      <c r="AB821" s="18">
        <f>IF($M821="","",ROUND(YEARFRAC($M821,TODAY()),1))</f>
        <v/>
      </c>
      <c r="AC821" s="19">
        <f>IF($Q821="","",IF($Q821&lt;TODAY(),"Expired",IF($Q821-TODAY()&lt;=90,"Expires within 90 days","In warranty")))</f>
        <v/>
      </c>
      <c r="AD821" s="20">
        <f>IF(OR($M821="",$C821=""),"",IFERROR(EDATE($M821,VALUE(INDEX(Lists!$B$2:$B$11,MATCH($C821,Lists!$A$2:$A$11,0)))),""))</f>
        <v/>
      </c>
      <c r="AE821" s="19">
        <f>IF($AD821="","",IF($AD821&lt;TODAY(),"Overdue",IF($AD821-TODAY()&lt;=90,"Due within 90 days","OK")))</f>
        <v/>
      </c>
      <c r="AF821" s="19">
        <f>IF($A821="","",IF(OR($T821="",$U821=""),"Incomplete",IF(OR($T821="No",$U821="Not enrolled"),"Review","OK")))</f>
        <v/>
      </c>
    </row>
    <row r="822">
      <c r="M822" s="16" t="n"/>
      <c r="N822" s="17" t="n"/>
      <c r="Q822" s="16" t="n"/>
      <c r="Z822" s="16" t="n"/>
      <c r="AB822" s="18">
        <f>IF($M822="","",ROUND(YEARFRAC($M822,TODAY()),1))</f>
        <v/>
      </c>
      <c r="AC822" s="19">
        <f>IF($Q822="","",IF($Q822&lt;TODAY(),"Expired",IF($Q822-TODAY()&lt;=90,"Expires within 90 days","In warranty")))</f>
        <v/>
      </c>
      <c r="AD822" s="20">
        <f>IF(OR($M822="",$C822=""),"",IFERROR(EDATE($M822,VALUE(INDEX(Lists!$B$2:$B$11,MATCH($C822,Lists!$A$2:$A$11,0)))),""))</f>
        <v/>
      </c>
      <c r="AE822" s="19">
        <f>IF($AD822="","",IF($AD822&lt;TODAY(),"Overdue",IF($AD822-TODAY()&lt;=90,"Due within 90 days","OK")))</f>
        <v/>
      </c>
      <c r="AF822" s="19">
        <f>IF($A822="","",IF(OR($T822="",$U822=""),"Incomplete",IF(OR($T822="No",$U822="Not enrolled"),"Review","OK")))</f>
        <v/>
      </c>
    </row>
    <row r="823">
      <c r="M823" s="16" t="n"/>
      <c r="N823" s="17" t="n"/>
      <c r="Q823" s="16" t="n"/>
      <c r="Z823" s="16" t="n"/>
      <c r="AB823" s="18">
        <f>IF($M823="","",ROUND(YEARFRAC($M823,TODAY()),1))</f>
        <v/>
      </c>
      <c r="AC823" s="19">
        <f>IF($Q823="","",IF($Q823&lt;TODAY(),"Expired",IF($Q823-TODAY()&lt;=90,"Expires within 90 days","In warranty")))</f>
        <v/>
      </c>
      <c r="AD823" s="20">
        <f>IF(OR($M823="",$C823=""),"",IFERROR(EDATE($M823,VALUE(INDEX(Lists!$B$2:$B$11,MATCH($C823,Lists!$A$2:$A$11,0)))),""))</f>
        <v/>
      </c>
      <c r="AE823" s="19">
        <f>IF($AD823="","",IF($AD823&lt;TODAY(),"Overdue",IF($AD823-TODAY()&lt;=90,"Due within 90 days","OK")))</f>
        <v/>
      </c>
      <c r="AF823" s="19">
        <f>IF($A823="","",IF(OR($T823="",$U823=""),"Incomplete",IF(OR($T823="No",$U823="Not enrolled"),"Review","OK")))</f>
        <v/>
      </c>
    </row>
    <row r="824">
      <c r="M824" s="16" t="n"/>
      <c r="N824" s="17" t="n"/>
      <c r="Q824" s="16" t="n"/>
      <c r="Z824" s="16" t="n"/>
      <c r="AB824" s="18">
        <f>IF($M824="","",ROUND(YEARFRAC($M824,TODAY()),1))</f>
        <v/>
      </c>
      <c r="AC824" s="19">
        <f>IF($Q824="","",IF($Q824&lt;TODAY(),"Expired",IF($Q824-TODAY()&lt;=90,"Expires within 90 days","In warranty")))</f>
        <v/>
      </c>
      <c r="AD824" s="20">
        <f>IF(OR($M824="",$C824=""),"",IFERROR(EDATE($M824,VALUE(INDEX(Lists!$B$2:$B$11,MATCH($C824,Lists!$A$2:$A$11,0)))),""))</f>
        <v/>
      </c>
      <c r="AE824" s="19">
        <f>IF($AD824="","",IF($AD824&lt;TODAY(),"Overdue",IF($AD824-TODAY()&lt;=90,"Due within 90 days","OK")))</f>
        <v/>
      </c>
      <c r="AF824" s="19">
        <f>IF($A824="","",IF(OR($T824="",$U824=""),"Incomplete",IF(OR($T824="No",$U824="Not enrolled"),"Review","OK")))</f>
        <v/>
      </c>
    </row>
    <row r="825">
      <c r="M825" s="16" t="n"/>
      <c r="N825" s="17" t="n"/>
      <c r="Q825" s="16" t="n"/>
      <c r="Z825" s="16" t="n"/>
      <c r="AB825" s="18">
        <f>IF($M825="","",ROUND(YEARFRAC($M825,TODAY()),1))</f>
        <v/>
      </c>
      <c r="AC825" s="19">
        <f>IF($Q825="","",IF($Q825&lt;TODAY(),"Expired",IF($Q825-TODAY()&lt;=90,"Expires within 90 days","In warranty")))</f>
        <v/>
      </c>
      <c r="AD825" s="20">
        <f>IF(OR($M825="",$C825=""),"",IFERROR(EDATE($M825,VALUE(INDEX(Lists!$B$2:$B$11,MATCH($C825,Lists!$A$2:$A$11,0)))),""))</f>
        <v/>
      </c>
      <c r="AE825" s="19">
        <f>IF($AD825="","",IF($AD825&lt;TODAY(),"Overdue",IF($AD825-TODAY()&lt;=90,"Due within 90 days","OK")))</f>
        <v/>
      </c>
      <c r="AF825" s="19">
        <f>IF($A825="","",IF(OR($T825="",$U825=""),"Incomplete",IF(OR($T825="No",$U825="Not enrolled"),"Review","OK")))</f>
        <v/>
      </c>
    </row>
    <row r="826">
      <c r="M826" s="16" t="n"/>
      <c r="N826" s="17" t="n"/>
      <c r="Q826" s="16" t="n"/>
      <c r="Z826" s="16" t="n"/>
      <c r="AB826" s="18">
        <f>IF($M826="","",ROUND(YEARFRAC($M826,TODAY()),1))</f>
        <v/>
      </c>
      <c r="AC826" s="19">
        <f>IF($Q826="","",IF($Q826&lt;TODAY(),"Expired",IF($Q826-TODAY()&lt;=90,"Expires within 90 days","In warranty")))</f>
        <v/>
      </c>
      <c r="AD826" s="20">
        <f>IF(OR($M826="",$C826=""),"",IFERROR(EDATE($M826,VALUE(INDEX(Lists!$B$2:$B$11,MATCH($C826,Lists!$A$2:$A$11,0)))),""))</f>
        <v/>
      </c>
      <c r="AE826" s="19">
        <f>IF($AD826="","",IF($AD826&lt;TODAY(),"Overdue",IF($AD826-TODAY()&lt;=90,"Due within 90 days","OK")))</f>
        <v/>
      </c>
      <c r="AF826" s="19">
        <f>IF($A826="","",IF(OR($T826="",$U826=""),"Incomplete",IF(OR($T826="No",$U826="Not enrolled"),"Review","OK")))</f>
        <v/>
      </c>
    </row>
    <row r="827">
      <c r="M827" s="16" t="n"/>
      <c r="N827" s="17" t="n"/>
      <c r="Q827" s="16" t="n"/>
      <c r="Z827" s="16" t="n"/>
      <c r="AB827" s="18">
        <f>IF($M827="","",ROUND(YEARFRAC($M827,TODAY()),1))</f>
        <v/>
      </c>
      <c r="AC827" s="19">
        <f>IF($Q827="","",IF($Q827&lt;TODAY(),"Expired",IF($Q827-TODAY()&lt;=90,"Expires within 90 days","In warranty")))</f>
        <v/>
      </c>
      <c r="AD827" s="20">
        <f>IF(OR($M827="",$C827=""),"",IFERROR(EDATE($M827,VALUE(INDEX(Lists!$B$2:$B$11,MATCH($C827,Lists!$A$2:$A$11,0)))),""))</f>
        <v/>
      </c>
      <c r="AE827" s="19">
        <f>IF($AD827="","",IF($AD827&lt;TODAY(),"Overdue",IF($AD827-TODAY()&lt;=90,"Due within 90 days","OK")))</f>
        <v/>
      </c>
      <c r="AF827" s="19">
        <f>IF($A827="","",IF(OR($T827="",$U827=""),"Incomplete",IF(OR($T827="No",$U827="Not enrolled"),"Review","OK")))</f>
        <v/>
      </c>
    </row>
    <row r="828">
      <c r="M828" s="16" t="n"/>
      <c r="N828" s="17" t="n"/>
      <c r="Q828" s="16" t="n"/>
      <c r="Z828" s="16" t="n"/>
      <c r="AB828" s="18">
        <f>IF($M828="","",ROUND(YEARFRAC($M828,TODAY()),1))</f>
        <v/>
      </c>
      <c r="AC828" s="19">
        <f>IF($Q828="","",IF($Q828&lt;TODAY(),"Expired",IF($Q828-TODAY()&lt;=90,"Expires within 90 days","In warranty")))</f>
        <v/>
      </c>
      <c r="AD828" s="20">
        <f>IF(OR($M828="",$C828=""),"",IFERROR(EDATE($M828,VALUE(INDEX(Lists!$B$2:$B$11,MATCH($C828,Lists!$A$2:$A$11,0)))),""))</f>
        <v/>
      </c>
      <c r="AE828" s="19">
        <f>IF($AD828="","",IF($AD828&lt;TODAY(),"Overdue",IF($AD828-TODAY()&lt;=90,"Due within 90 days","OK")))</f>
        <v/>
      </c>
      <c r="AF828" s="19">
        <f>IF($A828="","",IF(OR($T828="",$U828=""),"Incomplete",IF(OR($T828="No",$U828="Not enrolled"),"Review","OK")))</f>
        <v/>
      </c>
    </row>
    <row r="829">
      <c r="M829" s="16" t="n"/>
      <c r="N829" s="17" t="n"/>
      <c r="Q829" s="16" t="n"/>
      <c r="Z829" s="16" t="n"/>
      <c r="AB829" s="18">
        <f>IF($M829="","",ROUND(YEARFRAC($M829,TODAY()),1))</f>
        <v/>
      </c>
      <c r="AC829" s="19">
        <f>IF($Q829="","",IF($Q829&lt;TODAY(),"Expired",IF($Q829-TODAY()&lt;=90,"Expires within 90 days","In warranty")))</f>
        <v/>
      </c>
      <c r="AD829" s="20">
        <f>IF(OR($M829="",$C829=""),"",IFERROR(EDATE($M829,VALUE(INDEX(Lists!$B$2:$B$11,MATCH($C829,Lists!$A$2:$A$11,0)))),""))</f>
        <v/>
      </c>
      <c r="AE829" s="19">
        <f>IF($AD829="","",IF($AD829&lt;TODAY(),"Overdue",IF($AD829-TODAY()&lt;=90,"Due within 90 days","OK")))</f>
        <v/>
      </c>
      <c r="AF829" s="19">
        <f>IF($A829="","",IF(OR($T829="",$U829=""),"Incomplete",IF(OR($T829="No",$U829="Not enrolled"),"Review","OK")))</f>
        <v/>
      </c>
    </row>
    <row r="830">
      <c r="M830" s="16" t="n"/>
      <c r="N830" s="17" t="n"/>
      <c r="Q830" s="16" t="n"/>
      <c r="Z830" s="16" t="n"/>
      <c r="AB830" s="18">
        <f>IF($M830="","",ROUND(YEARFRAC($M830,TODAY()),1))</f>
        <v/>
      </c>
      <c r="AC830" s="19">
        <f>IF($Q830="","",IF($Q830&lt;TODAY(),"Expired",IF($Q830-TODAY()&lt;=90,"Expires within 90 days","In warranty")))</f>
        <v/>
      </c>
      <c r="AD830" s="20">
        <f>IF(OR($M830="",$C830=""),"",IFERROR(EDATE($M830,VALUE(INDEX(Lists!$B$2:$B$11,MATCH($C830,Lists!$A$2:$A$11,0)))),""))</f>
        <v/>
      </c>
      <c r="AE830" s="19">
        <f>IF($AD830="","",IF($AD830&lt;TODAY(),"Overdue",IF($AD830-TODAY()&lt;=90,"Due within 90 days","OK")))</f>
        <v/>
      </c>
      <c r="AF830" s="19">
        <f>IF($A830="","",IF(OR($T830="",$U830=""),"Incomplete",IF(OR($T830="No",$U830="Not enrolled"),"Review","OK")))</f>
        <v/>
      </c>
    </row>
    <row r="831">
      <c r="M831" s="16" t="n"/>
      <c r="N831" s="17" t="n"/>
      <c r="Q831" s="16" t="n"/>
      <c r="Z831" s="16" t="n"/>
      <c r="AB831" s="18">
        <f>IF($M831="","",ROUND(YEARFRAC($M831,TODAY()),1))</f>
        <v/>
      </c>
      <c r="AC831" s="19">
        <f>IF($Q831="","",IF($Q831&lt;TODAY(),"Expired",IF($Q831-TODAY()&lt;=90,"Expires within 90 days","In warranty")))</f>
        <v/>
      </c>
      <c r="AD831" s="20">
        <f>IF(OR($M831="",$C831=""),"",IFERROR(EDATE($M831,VALUE(INDEX(Lists!$B$2:$B$11,MATCH($C831,Lists!$A$2:$A$11,0)))),""))</f>
        <v/>
      </c>
      <c r="AE831" s="19">
        <f>IF($AD831="","",IF($AD831&lt;TODAY(),"Overdue",IF($AD831-TODAY()&lt;=90,"Due within 90 days","OK")))</f>
        <v/>
      </c>
      <c r="AF831" s="19">
        <f>IF($A831="","",IF(OR($T831="",$U831=""),"Incomplete",IF(OR($T831="No",$U831="Not enrolled"),"Review","OK")))</f>
        <v/>
      </c>
    </row>
    <row r="832">
      <c r="M832" s="16" t="n"/>
      <c r="N832" s="17" t="n"/>
      <c r="Q832" s="16" t="n"/>
      <c r="Z832" s="16" t="n"/>
      <c r="AB832" s="18">
        <f>IF($M832="","",ROUND(YEARFRAC($M832,TODAY()),1))</f>
        <v/>
      </c>
      <c r="AC832" s="19">
        <f>IF($Q832="","",IF($Q832&lt;TODAY(),"Expired",IF($Q832-TODAY()&lt;=90,"Expires within 90 days","In warranty")))</f>
        <v/>
      </c>
      <c r="AD832" s="20">
        <f>IF(OR($M832="",$C832=""),"",IFERROR(EDATE($M832,VALUE(INDEX(Lists!$B$2:$B$11,MATCH($C832,Lists!$A$2:$A$11,0)))),""))</f>
        <v/>
      </c>
      <c r="AE832" s="19">
        <f>IF($AD832="","",IF($AD832&lt;TODAY(),"Overdue",IF($AD832-TODAY()&lt;=90,"Due within 90 days","OK")))</f>
        <v/>
      </c>
      <c r="AF832" s="19">
        <f>IF($A832="","",IF(OR($T832="",$U832=""),"Incomplete",IF(OR($T832="No",$U832="Not enrolled"),"Review","OK")))</f>
        <v/>
      </c>
    </row>
    <row r="833">
      <c r="M833" s="16" t="n"/>
      <c r="N833" s="17" t="n"/>
      <c r="Q833" s="16" t="n"/>
      <c r="Z833" s="16" t="n"/>
      <c r="AB833" s="18">
        <f>IF($M833="","",ROUND(YEARFRAC($M833,TODAY()),1))</f>
        <v/>
      </c>
      <c r="AC833" s="19">
        <f>IF($Q833="","",IF($Q833&lt;TODAY(),"Expired",IF($Q833-TODAY()&lt;=90,"Expires within 90 days","In warranty")))</f>
        <v/>
      </c>
      <c r="AD833" s="20">
        <f>IF(OR($M833="",$C833=""),"",IFERROR(EDATE($M833,VALUE(INDEX(Lists!$B$2:$B$11,MATCH($C833,Lists!$A$2:$A$11,0)))),""))</f>
        <v/>
      </c>
      <c r="AE833" s="19">
        <f>IF($AD833="","",IF($AD833&lt;TODAY(),"Overdue",IF($AD833-TODAY()&lt;=90,"Due within 90 days","OK")))</f>
        <v/>
      </c>
      <c r="AF833" s="19">
        <f>IF($A833="","",IF(OR($T833="",$U833=""),"Incomplete",IF(OR($T833="No",$U833="Not enrolled"),"Review","OK")))</f>
        <v/>
      </c>
    </row>
    <row r="834">
      <c r="M834" s="16" t="n"/>
      <c r="N834" s="17" t="n"/>
      <c r="Q834" s="16" t="n"/>
      <c r="Z834" s="16" t="n"/>
      <c r="AB834" s="18">
        <f>IF($M834="","",ROUND(YEARFRAC($M834,TODAY()),1))</f>
        <v/>
      </c>
      <c r="AC834" s="19">
        <f>IF($Q834="","",IF($Q834&lt;TODAY(),"Expired",IF($Q834-TODAY()&lt;=90,"Expires within 90 days","In warranty")))</f>
        <v/>
      </c>
      <c r="AD834" s="20">
        <f>IF(OR($M834="",$C834=""),"",IFERROR(EDATE($M834,VALUE(INDEX(Lists!$B$2:$B$11,MATCH($C834,Lists!$A$2:$A$11,0)))),""))</f>
        <v/>
      </c>
      <c r="AE834" s="19">
        <f>IF($AD834="","",IF($AD834&lt;TODAY(),"Overdue",IF($AD834-TODAY()&lt;=90,"Due within 90 days","OK")))</f>
        <v/>
      </c>
      <c r="AF834" s="19">
        <f>IF($A834="","",IF(OR($T834="",$U834=""),"Incomplete",IF(OR($T834="No",$U834="Not enrolled"),"Review","OK")))</f>
        <v/>
      </c>
    </row>
    <row r="835">
      <c r="M835" s="16" t="n"/>
      <c r="N835" s="17" t="n"/>
      <c r="Q835" s="16" t="n"/>
      <c r="Z835" s="16" t="n"/>
      <c r="AB835" s="18">
        <f>IF($M835="","",ROUND(YEARFRAC($M835,TODAY()),1))</f>
        <v/>
      </c>
      <c r="AC835" s="19">
        <f>IF($Q835="","",IF($Q835&lt;TODAY(),"Expired",IF($Q835-TODAY()&lt;=90,"Expires within 90 days","In warranty")))</f>
        <v/>
      </c>
      <c r="AD835" s="20">
        <f>IF(OR($M835="",$C835=""),"",IFERROR(EDATE($M835,VALUE(INDEX(Lists!$B$2:$B$11,MATCH($C835,Lists!$A$2:$A$11,0)))),""))</f>
        <v/>
      </c>
      <c r="AE835" s="19">
        <f>IF($AD835="","",IF($AD835&lt;TODAY(),"Overdue",IF($AD835-TODAY()&lt;=90,"Due within 90 days","OK")))</f>
        <v/>
      </c>
      <c r="AF835" s="19">
        <f>IF($A835="","",IF(OR($T835="",$U835=""),"Incomplete",IF(OR($T835="No",$U835="Not enrolled"),"Review","OK")))</f>
        <v/>
      </c>
    </row>
    <row r="836">
      <c r="M836" s="16" t="n"/>
      <c r="N836" s="17" t="n"/>
      <c r="Q836" s="16" t="n"/>
      <c r="Z836" s="16" t="n"/>
      <c r="AB836" s="18">
        <f>IF($M836="","",ROUND(YEARFRAC($M836,TODAY()),1))</f>
        <v/>
      </c>
      <c r="AC836" s="19">
        <f>IF($Q836="","",IF($Q836&lt;TODAY(),"Expired",IF($Q836-TODAY()&lt;=90,"Expires within 90 days","In warranty")))</f>
        <v/>
      </c>
      <c r="AD836" s="20">
        <f>IF(OR($M836="",$C836=""),"",IFERROR(EDATE($M836,VALUE(INDEX(Lists!$B$2:$B$11,MATCH($C836,Lists!$A$2:$A$11,0)))),""))</f>
        <v/>
      </c>
      <c r="AE836" s="19">
        <f>IF($AD836="","",IF($AD836&lt;TODAY(),"Overdue",IF($AD836-TODAY()&lt;=90,"Due within 90 days","OK")))</f>
        <v/>
      </c>
      <c r="AF836" s="19">
        <f>IF($A836="","",IF(OR($T836="",$U836=""),"Incomplete",IF(OR($T836="No",$U836="Not enrolled"),"Review","OK")))</f>
        <v/>
      </c>
    </row>
    <row r="837">
      <c r="M837" s="16" t="n"/>
      <c r="N837" s="17" t="n"/>
      <c r="Q837" s="16" t="n"/>
      <c r="Z837" s="16" t="n"/>
      <c r="AB837" s="18">
        <f>IF($M837="","",ROUND(YEARFRAC($M837,TODAY()),1))</f>
        <v/>
      </c>
      <c r="AC837" s="19">
        <f>IF($Q837="","",IF($Q837&lt;TODAY(),"Expired",IF($Q837-TODAY()&lt;=90,"Expires within 90 days","In warranty")))</f>
        <v/>
      </c>
      <c r="AD837" s="20">
        <f>IF(OR($M837="",$C837=""),"",IFERROR(EDATE($M837,VALUE(INDEX(Lists!$B$2:$B$11,MATCH($C837,Lists!$A$2:$A$11,0)))),""))</f>
        <v/>
      </c>
      <c r="AE837" s="19">
        <f>IF($AD837="","",IF($AD837&lt;TODAY(),"Overdue",IF($AD837-TODAY()&lt;=90,"Due within 90 days","OK")))</f>
        <v/>
      </c>
      <c r="AF837" s="19">
        <f>IF($A837="","",IF(OR($T837="",$U837=""),"Incomplete",IF(OR($T837="No",$U837="Not enrolled"),"Review","OK")))</f>
        <v/>
      </c>
    </row>
    <row r="838">
      <c r="M838" s="16" t="n"/>
      <c r="N838" s="17" t="n"/>
      <c r="Q838" s="16" t="n"/>
      <c r="Z838" s="16" t="n"/>
      <c r="AB838" s="18">
        <f>IF($M838="","",ROUND(YEARFRAC($M838,TODAY()),1))</f>
        <v/>
      </c>
      <c r="AC838" s="19">
        <f>IF($Q838="","",IF($Q838&lt;TODAY(),"Expired",IF($Q838-TODAY()&lt;=90,"Expires within 90 days","In warranty")))</f>
        <v/>
      </c>
      <c r="AD838" s="20">
        <f>IF(OR($M838="",$C838=""),"",IFERROR(EDATE($M838,VALUE(INDEX(Lists!$B$2:$B$11,MATCH($C838,Lists!$A$2:$A$11,0)))),""))</f>
        <v/>
      </c>
      <c r="AE838" s="19">
        <f>IF($AD838="","",IF($AD838&lt;TODAY(),"Overdue",IF($AD838-TODAY()&lt;=90,"Due within 90 days","OK")))</f>
        <v/>
      </c>
      <c r="AF838" s="19">
        <f>IF($A838="","",IF(OR($T838="",$U838=""),"Incomplete",IF(OR($T838="No",$U838="Not enrolled"),"Review","OK")))</f>
        <v/>
      </c>
    </row>
    <row r="839">
      <c r="M839" s="16" t="n"/>
      <c r="N839" s="17" t="n"/>
      <c r="Q839" s="16" t="n"/>
      <c r="Z839" s="16" t="n"/>
      <c r="AB839" s="18">
        <f>IF($M839="","",ROUND(YEARFRAC($M839,TODAY()),1))</f>
        <v/>
      </c>
      <c r="AC839" s="19">
        <f>IF($Q839="","",IF($Q839&lt;TODAY(),"Expired",IF($Q839-TODAY()&lt;=90,"Expires within 90 days","In warranty")))</f>
        <v/>
      </c>
      <c r="AD839" s="20">
        <f>IF(OR($M839="",$C839=""),"",IFERROR(EDATE($M839,VALUE(INDEX(Lists!$B$2:$B$11,MATCH($C839,Lists!$A$2:$A$11,0)))),""))</f>
        <v/>
      </c>
      <c r="AE839" s="19">
        <f>IF($AD839="","",IF($AD839&lt;TODAY(),"Overdue",IF($AD839-TODAY()&lt;=90,"Due within 90 days","OK")))</f>
        <v/>
      </c>
      <c r="AF839" s="19">
        <f>IF($A839="","",IF(OR($T839="",$U839=""),"Incomplete",IF(OR($T839="No",$U839="Not enrolled"),"Review","OK")))</f>
        <v/>
      </c>
    </row>
    <row r="840">
      <c r="M840" s="16" t="n"/>
      <c r="N840" s="17" t="n"/>
      <c r="Q840" s="16" t="n"/>
      <c r="Z840" s="16" t="n"/>
      <c r="AB840" s="18">
        <f>IF($M840="","",ROUND(YEARFRAC($M840,TODAY()),1))</f>
        <v/>
      </c>
      <c r="AC840" s="19">
        <f>IF($Q840="","",IF($Q840&lt;TODAY(),"Expired",IF($Q840-TODAY()&lt;=90,"Expires within 90 days","In warranty")))</f>
        <v/>
      </c>
      <c r="AD840" s="20">
        <f>IF(OR($M840="",$C840=""),"",IFERROR(EDATE($M840,VALUE(INDEX(Lists!$B$2:$B$11,MATCH($C840,Lists!$A$2:$A$11,0)))),""))</f>
        <v/>
      </c>
      <c r="AE840" s="19">
        <f>IF($AD840="","",IF($AD840&lt;TODAY(),"Overdue",IF($AD840-TODAY()&lt;=90,"Due within 90 days","OK")))</f>
        <v/>
      </c>
      <c r="AF840" s="19">
        <f>IF($A840="","",IF(OR($T840="",$U840=""),"Incomplete",IF(OR($T840="No",$U840="Not enrolled"),"Review","OK")))</f>
        <v/>
      </c>
    </row>
    <row r="841">
      <c r="M841" s="16" t="n"/>
      <c r="N841" s="17" t="n"/>
      <c r="Q841" s="16" t="n"/>
      <c r="Z841" s="16" t="n"/>
      <c r="AB841" s="18">
        <f>IF($M841="","",ROUND(YEARFRAC($M841,TODAY()),1))</f>
        <v/>
      </c>
      <c r="AC841" s="19">
        <f>IF($Q841="","",IF($Q841&lt;TODAY(),"Expired",IF($Q841-TODAY()&lt;=90,"Expires within 90 days","In warranty")))</f>
        <v/>
      </c>
      <c r="AD841" s="20">
        <f>IF(OR($M841="",$C841=""),"",IFERROR(EDATE($M841,VALUE(INDEX(Lists!$B$2:$B$11,MATCH($C841,Lists!$A$2:$A$11,0)))),""))</f>
        <v/>
      </c>
      <c r="AE841" s="19">
        <f>IF($AD841="","",IF($AD841&lt;TODAY(),"Overdue",IF($AD841-TODAY()&lt;=90,"Due within 90 days","OK")))</f>
        <v/>
      </c>
      <c r="AF841" s="19">
        <f>IF($A841="","",IF(OR($T841="",$U841=""),"Incomplete",IF(OR($T841="No",$U841="Not enrolled"),"Review","OK")))</f>
        <v/>
      </c>
    </row>
    <row r="842">
      <c r="M842" s="16" t="n"/>
      <c r="N842" s="17" t="n"/>
      <c r="Q842" s="16" t="n"/>
      <c r="Z842" s="16" t="n"/>
      <c r="AB842" s="18">
        <f>IF($M842="","",ROUND(YEARFRAC($M842,TODAY()),1))</f>
        <v/>
      </c>
      <c r="AC842" s="19">
        <f>IF($Q842="","",IF($Q842&lt;TODAY(),"Expired",IF($Q842-TODAY()&lt;=90,"Expires within 90 days","In warranty")))</f>
        <v/>
      </c>
      <c r="AD842" s="20">
        <f>IF(OR($M842="",$C842=""),"",IFERROR(EDATE($M842,VALUE(INDEX(Lists!$B$2:$B$11,MATCH($C842,Lists!$A$2:$A$11,0)))),""))</f>
        <v/>
      </c>
      <c r="AE842" s="19">
        <f>IF($AD842="","",IF($AD842&lt;TODAY(),"Overdue",IF($AD842-TODAY()&lt;=90,"Due within 90 days","OK")))</f>
        <v/>
      </c>
      <c r="AF842" s="19">
        <f>IF($A842="","",IF(OR($T842="",$U842=""),"Incomplete",IF(OR($T842="No",$U842="Not enrolled"),"Review","OK")))</f>
        <v/>
      </c>
    </row>
    <row r="843">
      <c r="M843" s="16" t="n"/>
      <c r="N843" s="17" t="n"/>
      <c r="Q843" s="16" t="n"/>
      <c r="Z843" s="16" t="n"/>
      <c r="AB843" s="18">
        <f>IF($M843="","",ROUND(YEARFRAC($M843,TODAY()),1))</f>
        <v/>
      </c>
      <c r="AC843" s="19">
        <f>IF($Q843="","",IF($Q843&lt;TODAY(),"Expired",IF($Q843-TODAY()&lt;=90,"Expires within 90 days","In warranty")))</f>
        <v/>
      </c>
      <c r="AD843" s="20">
        <f>IF(OR($M843="",$C843=""),"",IFERROR(EDATE($M843,VALUE(INDEX(Lists!$B$2:$B$11,MATCH($C843,Lists!$A$2:$A$11,0)))),""))</f>
        <v/>
      </c>
      <c r="AE843" s="19">
        <f>IF($AD843="","",IF($AD843&lt;TODAY(),"Overdue",IF($AD843-TODAY()&lt;=90,"Due within 90 days","OK")))</f>
        <v/>
      </c>
      <c r="AF843" s="19">
        <f>IF($A843="","",IF(OR($T843="",$U843=""),"Incomplete",IF(OR($T843="No",$U843="Not enrolled"),"Review","OK")))</f>
        <v/>
      </c>
    </row>
    <row r="844">
      <c r="M844" s="16" t="n"/>
      <c r="N844" s="17" t="n"/>
      <c r="Q844" s="16" t="n"/>
      <c r="Z844" s="16" t="n"/>
      <c r="AB844" s="18">
        <f>IF($M844="","",ROUND(YEARFRAC($M844,TODAY()),1))</f>
        <v/>
      </c>
      <c r="AC844" s="19">
        <f>IF($Q844="","",IF($Q844&lt;TODAY(),"Expired",IF($Q844-TODAY()&lt;=90,"Expires within 90 days","In warranty")))</f>
        <v/>
      </c>
      <c r="AD844" s="20">
        <f>IF(OR($M844="",$C844=""),"",IFERROR(EDATE($M844,VALUE(INDEX(Lists!$B$2:$B$11,MATCH($C844,Lists!$A$2:$A$11,0)))),""))</f>
        <v/>
      </c>
      <c r="AE844" s="19">
        <f>IF($AD844="","",IF($AD844&lt;TODAY(),"Overdue",IF($AD844-TODAY()&lt;=90,"Due within 90 days","OK")))</f>
        <v/>
      </c>
      <c r="AF844" s="19">
        <f>IF($A844="","",IF(OR($T844="",$U844=""),"Incomplete",IF(OR($T844="No",$U844="Not enrolled"),"Review","OK")))</f>
        <v/>
      </c>
    </row>
    <row r="845">
      <c r="M845" s="16" t="n"/>
      <c r="N845" s="17" t="n"/>
      <c r="Q845" s="16" t="n"/>
      <c r="Z845" s="16" t="n"/>
      <c r="AB845" s="18">
        <f>IF($M845="","",ROUND(YEARFRAC($M845,TODAY()),1))</f>
        <v/>
      </c>
      <c r="AC845" s="19">
        <f>IF($Q845="","",IF($Q845&lt;TODAY(),"Expired",IF($Q845-TODAY()&lt;=90,"Expires within 90 days","In warranty")))</f>
        <v/>
      </c>
      <c r="AD845" s="20">
        <f>IF(OR($M845="",$C845=""),"",IFERROR(EDATE($M845,VALUE(INDEX(Lists!$B$2:$B$11,MATCH($C845,Lists!$A$2:$A$11,0)))),""))</f>
        <v/>
      </c>
      <c r="AE845" s="19">
        <f>IF($AD845="","",IF($AD845&lt;TODAY(),"Overdue",IF($AD845-TODAY()&lt;=90,"Due within 90 days","OK")))</f>
        <v/>
      </c>
      <c r="AF845" s="19">
        <f>IF($A845="","",IF(OR($T845="",$U845=""),"Incomplete",IF(OR($T845="No",$U845="Not enrolled"),"Review","OK")))</f>
        <v/>
      </c>
    </row>
    <row r="846">
      <c r="M846" s="16" t="n"/>
      <c r="N846" s="17" t="n"/>
      <c r="Q846" s="16" t="n"/>
      <c r="Z846" s="16" t="n"/>
      <c r="AB846" s="18">
        <f>IF($M846="","",ROUND(YEARFRAC($M846,TODAY()),1))</f>
        <v/>
      </c>
      <c r="AC846" s="19">
        <f>IF($Q846="","",IF($Q846&lt;TODAY(),"Expired",IF($Q846-TODAY()&lt;=90,"Expires within 90 days","In warranty")))</f>
        <v/>
      </c>
      <c r="AD846" s="20">
        <f>IF(OR($M846="",$C846=""),"",IFERROR(EDATE($M846,VALUE(INDEX(Lists!$B$2:$B$11,MATCH($C846,Lists!$A$2:$A$11,0)))),""))</f>
        <v/>
      </c>
      <c r="AE846" s="19">
        <f>IF($AD846="","",IF($AD846&lt;TODAY(),"Overdue",IF($AD846-TODAY()&lt;=90,"Due within 90 days","OK")))</f>
        <v/>
      </c>
      <c r="AF846" s="19">
        <f>IF($A846="","",IF(OR($T846="",$U846=""),"Incomplete",IF(OR($T846="No",$U846="Not enrolled"),"Review","OK")))</f>
        <v/>
      </c>
    </row>
    <row r="847">
      <c r="M847" s="16" t="n"/>
      <c r="N847" s="17" t="n"/>
      <c r="Q847" s="16" t="n"/>
      <c r="Z847" s="16" t="n"/>
      <c r="AB847" s="18">
        <f>IF($M847="","",ROUND(YEARFRAC($M847,TODAY()),1))</f>
        <v/>
      </c>
      <c r="AC847" s="19">
        <f>IF($Q847="","",IF($Q847&lt;TODAY(),"Expired",IF($Q847-TODAY()&lt;=90,"Expires within 90 days","In warranty")))</f>
        <v/>
      </c>
      <c r="AD847" s="20">
        <f>IF(OR($M847="",$C847=""),"",IFERROR(EDATE($M847,VALUE(INDEX(Lists!$B$2:$B$11,MATCH($C847,Lists!$A$2:$A$11,0)))),""))</f>
        <v/>
      </c>
      <c r="AE847" s="19">
        <f>IF($AD847="","",IF($AD847&lt;TODAY(),"Overdue",IF($AD847-TODAY()&lt;=90,"Due within 90 days","OK")))</f>
        <v/>
      </c>
      <c r="AF847" s="19">
        <f>IF($A847="","",IF(OR($T847="",$U847=""),"Incomplete",IF(OR($T847="No",$U847="Not enrolled"),"Review","OK")))</f>
        <v/>
      </c>
    </row>
    <row r="848">
      <c r="M848" s="16" t="n"/>
      <c r="N848" s="17" t="n"/>
      <c r="Q848" s="16" t="n"/>
      <c r="Z848" s="16" t="n"/>
      <c r="AB848" s="18">
        <f>IF($M848="","",ROUND(YEARFRAC($M848,TODAY()),1))</f>
        <v/>
      </c>
      <c r="AC848" s="19">
        <f>IF($Q848="","",IF($Q848&lt;TODAY(),"Expired",IF($Q848-TODAY()&lt;=90,"Expires within 90 days","In warranty")))</f>
        <v/>
      </c>
      <c r="AD848" s="20">
        <f>IF(OR($M848="",$C848=""),"",IFERROR(EDATE($M848,VALUE(INDEX(Lists!$B$2:$B$11,MATCH($C848,Lists!$A$2:$A$11,0)))),""))</f>
        <v/>
      </c>
      <c r="AE848" s="19">
        <f>IF($AD848="","",IF($AD848&lt;TODAY(),"Overdue",IF($AD848-TODAY()&lt;=90,"Due within 90 days","OK")))</f>
        <v/>
      </c>
      <c r="AF848" s="19">
        <f>IF($A848="","",IF(OR($T848="",$U848=""),"Incomplete",IF(OR($T848="No",$U848="Not enrolled"),"Review","OK")))</f>
        <v/>
      </c>
    </row>
    <row r="849">
      <c r="M849" s="16" t="n"/>
      <c r="N849" s="17" t="n"/>
      <c r="Q849" s="16" t="n"/>
      <c r="Z849" s="16" t="n"/>
      <c r="AB849" s="18">
        <f>IF($M849="","",ROUND(YEARFRAC($M849,TODAY()),1))</f>
        <v/>
      </c>
      <c r="AC849" s="19">
        <f>IF($Q849="","",IF($Q849&lt;TODAY(),"Expired",IF($Q849-TODAY()&lt;=90,"Expires within 90 days","In warranty")))</f>
        <v/>
      </c>
      <c r="AD849" s="20">
        <f>IF(OR($M849="",$C849=""),"",IFERROR(EDATE($M849,VALUE(INDEX(Lists!$B$2:$B$11,MATCH($C849,Lists!$A$2:$A$11,0)))),""))</f>
        <v/>
      </c>
      <c r="AE849" s="19">
        <f>IF($AD849="","",IF($AD849&lt;TODAY(),"Overdue",IF($AD849-TODAY()&lt;=90,"Due within 90 days","OK")))</f>
        <v/>
      </c>
      <c r="AF849" s="19">
        <f>IF($A849="","",IF(OR($T849="",$U849=""),"Incomplete",IF(OR($T849="No",$U849="Not enrolled"),"Review","OK")))</f>
        <v/>
      </c>
    </row>
    <row r="850">
      <c r="M850" s="16" t="n"/>
      <c r="N850" s="17" t="n"/>
      <c r="Q850" s="16" t="n"/>
      <c r="Z850" s="16" t="n"/>
      <c r="AB850" s="18">
        <f>IF($M850="","",ROUND(YEARFRAC($M850,TODAY()),1))</f>
        <v/>
      </c>
      <c r="AC850" s="19">
        <f>IF($Q850="","",IF($Q850&lt;TODAY(),"Expired",IF($Q850-TODAY()&lt;=90,"Expires within 90 days","In warranty")))</f>
        <v/>
      </c>
      <c r="AD850" s="20">
        <f>IF(OR($M850="",$C850=""),"",IFERROR(EDATE($M850,VALUE(INDEX(Lists!$B$2:$B$11,MATCH($C850,Lists!$A$2:$A$11,0)))),""))</f>
        <v/>
      </c>
      <c r="AE850" s="19">
        <f>IF($AD850="","",IF($AD850&lt;TODAY(),"Overdue",IF($AD850-TODAY()&lt;=90,"Due within 90 days","OK")))</f>
        <v/>
      </c>
      <c r="AF850" s="19">
        <f>IF($A850="","",IF(OR($T850="",$U850=""),"Incomplete",IF(OR($T850="No",$U850="Not enrolled"),"Review","OK")))</f>
        <v/>
      </c>
    </row>
    <row r="851">
      <c r="M851" s="16" t="n"/>
      <c r="N851" s="17" t="n"/>
      <c r="Q851" s="16" t="n"/>
      <c r="Z851" s="16" t="n"/>
      <c r="AB851" s="18">
        <f>IF($M851="","",ROUND(YEARFRAC($M851,TODAY()),1))</f>
        <v/>
      </c>
      <c r="AC851" s="19">
        <f>IF($Q851="","",IF($Q851&lt;TODAY(),"Expired",IF($Q851-TODAY()&lt;=90,"Expires within 90 days","In warranty")))</f>
        <v/>
      </c>
      <c r="AD851" s="20">
        <f>IF(OR($M851="",$C851=""),"",IFERROR(EDATE($M851,VALUE(INDEX(Lists!$B$2:$B$11,MATCH($C851,Lists!$A$2:$A$11,0)))),""))</f>
        <v/>
      </c>
      <c r="AE851" s="19">
        <f>IF($AD851="","",IF($AD851&lt;TODAY(),"Overdue",IF($AD851-TODAY()&lt;=90,"Due within 90 days","OK")))</f>
        <v/>
      </c>
      <c r="AF851" s="19">
        <f>IF($A851="","",IF(OR($T851="",$U851=""),"Incomplete",IF(OR($T851="No",$U851="Not enrolled"),"Review","OK")))</f>
        <v/>
      </c>
    </row>
    <row r="852">
      <c r="M852" s="16" t="n"/>
      <c r="N852" s="17" t="n"/>
      <c r="Q852" s="16" t="n"/>
      <c r="Z852" s="16" t="n"/>
      <c r="AB852" s="18">
        <f>IF($M852="","",ROUND(YEARFRAC($M852,TODAY()),1))</f>
        <v/>
      </c>
      <c r="AC852" s="19">
        <f>IF($Q852="","",IF($Q852&lt;TODAY(),"Expired",IF($Q852-TODAY()&lt;=90,"Expires within 90 days","In warranty")))</f>
        <v/>
      </c>
      <c r="AD852" s="20">
        <f>IF(OR($M852="",$C852=""),"",IFERROR(EDATE($M852,VALUE(INDEX(Lists!$B$2:$B$11,MATCH($C852,Lists!$A$2:$A$11,0)))),""))</f>
        <v/>
      </c>
      <c r="AE852" s="19">
        <f>IF($AD852="","",IF($AD852&lt;TODAY(),"Overdue",IF($AD852-TODAY()&lt;=90,"Due within 90 days","OK")))</f>
        <v/>
      </c>
      <c r="AF852" s="19">
        <f>IF($A852="","",IF(OR($T852="",$U852=""),"Incomplete",IF(OR($T852="No",$U852="Not enrolled"),"Review","OK")))</f>
        <v/>
      </c>
    </row>
    <row r="853">
      <c r="M853" s="16" t="n"/>
      <c r="N853" s="17" t="n"/>
      <c r="Q853" s="16" t="n"/>
      <c r="Z853" s="16" t="n"/>
      <c r="AB853" s="18">
        <f>IF($M853="","",ROUND(YEARFRAC($M853,TODAY()),1))</f>
        <v/>
      </c>
      <c r="AC853" s="19">
        <f>IF($Q853="","",IF($Q853&lt;TODAY(),"Expired",IF($Q853-TODAY()&lt;=90,"Expires within 90 days","In warranty")))</f>
        <v/>
      </c>
      <c r="AD853" s="20">
        <f>IF(OR($M853="",$C853=""),"",IFERROR(EDATE($M853,VALUE(INDEX(Lists!$B$2:$B$11,MATCH($C853,Lists!$A$2:$A$11,0)))),""))</f>
        <v/>
      </c>
      <c r="AE853" s="19">
        <f>IF($AD853="","",IF($AD853&lt;TODAY(),"Overdue",IF($AD853-TODAY()&lt;=90,"Due within 90 days","OK")))</f>
        <v/>
      </c>
      <c r="AF853" s="19">
        <f>IF($A853="","",IF(OR($T853="",$U853=""),"Incomplete",IF(OR($T853="No",$U853="Not enrolled"),"Review","OK")))</f>
        <v/>
      </c>
    </row>
    <row r="854">
      <c r="M854" s="16" t="n"/>
      <c r="N854" s="17" t="n"/>
      <c r="Q854" s="16" t="n"/>
      <c r="Z854" s="16" t="n"/>
      <c r="AB854" s="18">
        <f>IF($M854="","",ROUND(YEARFRAC($M854,TODAY()),1))</f>
        <v/>
      </c>
      <c r="AC854" s="19">
        <f>IF($Q854="","",IF($Q854&lt;TODAY(),"Expired",IF($Q854-TODAY()&lt;=90,"Expires within 90 days","In warranty")))</f>
        <v/>
      </c>
      <c r="AD854" s="20">
        <f>IF(OR($M854="",$C854=""),"",IFERROR(EDATE($M854,VALUE(INDEX(Lists!$B$2:$B$11,MATCH($C854,Lists!$A$2:$A$11,0)))),""))</f>
        <v/>
      </c>
      <c r="AE854" s="19">
        <f>IF($AD854="","",IF($AD854&lt;TODAY(),"Overdue",IF($AD854-TODAY()&lt;=90,"Due within 90 days","OK")))</f>
        <v/>
      </c>
      <c r="AF854" s="19">
        <f>IF($A854="","",IF(OR($T854="",$U854=""),"Incomplete",IF(OR($T854="No",$U854="Not enrolled"),"Review","OK")))</f>
        <v/>
      </c>
    </row>
    <row r="855">
      <c r="M855" s="16" t="n"/>
      <c r="N855" s="17" t="n"/>
      <c r="Q855" s="16" t="n"/>
      <c r="Z855" s="16" t="n"/>
      <c r="AB855" s="18">
        <f>IF($M855="","",ROUND(YEARFRAC($M855,TODAY()),1))</f>
        <v/>
      </c>
      <c r="AC855" s="19">
        <f>IF($Q855="","",IF($Q855&lt;TODAY(),"Expired",IF($Q855-TODAY()&lt;=90,"Expires within 90 days","In warranty")))</f>
        <v/>
      </c>
      <c r="AD855" s="20">
        <f>IF(OR($M855="",$C855=""),"",IFERROR(EDATE($M855,VALUE(INDEX(Lists!$B$2:$B$11,MATCH($C855,Lists!$A$2:$A$11,0)))),""))</f>
        <v/>
      </c>
      <c r="AE855" s="19">
        <f>IF($AD855="","",IF($AD855&lt;TODAY(),"Overdue",IF($AD855-TODAY()&lt;=90,"Due within 90 days","OK")))</f>
        <v/>
      </c>
      <c r="AF855" s="19">
        <f>IF($A855="","",IF(OR($T855="",$U855=""),"Incomplete",IF(OR($T855="No",$U855="Not enrolled"),"Review","OK")))</f>
        <v/>
      </c>
    </row>
    <row r="856">
      <c r="M856" s="16" t="n"/>
      <c r="N856" s="17" t="n"/>
      <c r="Q856" s="16" t="n"/>
      <c r="Z856" s="16" t="n"/>
      <c r="AB856" s="18">
        <f>IF($M856="","",ROUND(YEARFRAC($M856,TODAY()),1))</f>
        <v/>
      </c>
      <c r="AC856" s="19">
        <f>IF($Q856="","",IF($Q856&lt;TODAY(),"Expired",IF($Q856-TODAY()&lt;=90,"Expires within 90 days","In warranty")))</f>
        <v/>
      </c>
      <c r="AD856" s="20">
        <f>IF(OR($M856="",$C856=""),"",IFERROR(EDATE($M856,VALUE(INDEX(Lists!$B$2:$B$11,MATCH($C856,Lists!$A$2:$A$11,0)))),""))</f>
        <v/>
      </c>
      <c r="AE856" s="19">
        <f>IF($AD856="","",IF($AD856&lt;TODAY(),"Overdue",IF($AD856-TODAY()&lt;=90,"Due within 90 days","OK")))</f>
        <v/>
      </c>
      <c r="AF856" s="19">
        <f>IF($A856="","",IF(OR($T856="",$U856=""),"Incomplete",IF(OR($T856="No",$U856="Not enrolled"),"Review","OK")))</f>
        <v/>
      </c>
    </row>
    <row r="857">
      <c r="M857" s="16" t="n"/>
      <c r="N857" s="17" t="n"/>
      <c r="Q857" s="16" t="n"/>
      <c r="Z857" s="16" t="n"/>
      <c r="AB857" s="18">
        <f>IF($M857="","",ROUND(YEARFRAC($M857,TODAY()),1))</f>
        <v/>
      </c>
      <c r="AC857" s="19">
        <f>IF($Q857="","",IF($Q857&lt;TODAY(),"Expired",IF($Q857-TODAY()&lt;=90,"Expires within 90 days","In warranty")))</f>
        <v/>
      </c>
      <c r="AD857" s="20">
        <f>IF(OR($M857="",$C857=""),"",IFERROR(EDATE($M857,VALUE(INDEX(Lists!$B$2:$B$11,MATCH($C857,Lists!$A$2:$A$11,0)))),""))</f>
        <v/>
      </c>
      <c r="AE857" s="19">
        <f>IF($AD857="","",IF($AD857&lt;TODAY(),"Overdue",IF($AD857-TODAY()&lt;=90,"Due within 90 days","OK")))</f>
        <v/>
      </c>
      <c r="AF857" s="19">
        <f>IF($A857="","",IF(OR($T857="",$U857=""),"Incomplete",IF(OR($T857="No",$U857="Not enrolled"),"Review","OK")))</f>
        <v/>
      </c>
    </row>
    <row r="858">
      <c r="M858" s="16" t="n"/>
      <c r="N858" s="17" t="n"/>
      <c r="Q858" s="16" t="n"/>
      <c r="Z858" s="16" t="n"/>
      <c r="AB858" s="18">
        <f>IF($M858="","",ROUND(YEARFRAC($M858,TODAY()),1))</f>
        <v/>
      </c>
      <c r="AC858" s="19">
        <f>IF($Q858="","",IF($Q858&lt;TODAY(),"Expired",IF($Q858-TODAY()&lt;=90,"Expires within 90 days","In warranty")))</f>
        <v/>
      </c>
      <c r="AD858" s="20">
        <f>IF(OR($M858="",$C858=""),"",IFERROR(EDATE($M858,VALUE(INDEX(Lists!$B$2:$B$11,MATCH($C858,Lists!$A$2:$A$11,0)))),""))</f>
        <v/>
      </c>
      <c r="AE858" s="19">
        <f>IF($AD858="","",IF($AD858&lt;TODAY(),"Overdue",IF($AD858-TODAY()&lt;=90,"Due within 90 days","OK")))</f>
        <v/>
      </c>
      <c r="AF858" s="19">
        <f>IF($A858="","",IF(OR($T858="",$U858=""),"Incomplete",IF(OR($T858="No",$U858="Not enrolled"),"Review","OK")))</f>
        <v/>
      </c>
    </row>
    <row r="859">
      <c r="M859" s="16" t="n"/>
      <c r="N859" s="17" t="n"/>
      <c r="Q859" s="16" t="n"/>
      <c r="Z859" s="16" t="n"/>
      <c r="AB859" s="18">
        <f>IF($M859="","",ROUND(YEARFRAC($M859,TODAY()),1))</f>
        <v/>
      </c>
      <c r="AC859" s="19">
        <f>IF($Q859="","",IF($Q859&lt;TODAY(),"Expired",IF($Q859-TODAY()&lt;=90,"Expires within 90 days","In warranty")))</f>
        <v/>
      </c>
      <c r="AD859" s="20">
        <f>IF(OR($M859="",$C859=""),"",IFERROR(EDATE($M859,VALUE(INDEX(Lists!$B$2:$B$11,MATCH($C859,Lists!$A$2:$A$11,0)))),""))</f>
        <v/>
      </c>
      <c r="AE859" s="19">
        <f>IF($AD859="","",IF($AD859&lt;TODAY(),"Overdue",IF($AD859-TODAY()&lt;=90,"Due within 90 days","OK")))</f>
        <v/>
      </c>
      <c r="AF859" s="19">
        <f>IF($A859="","",IF(OR($T859="",$U859=""),"Incomplete",IF(OR($T859="No",$U859="Not enrolled"),"Review","OK")))</f>
        <v/>
      </c>
    </row>
    <row r="860">
      <c r="M860" s="16" t="n"/>
      <c r="N860" s="17" t="n"/>
      <c r="Q860" s="16" t="n"/>
      <c r="Z860" s="16" t="n"/>
      <c r="AB860" s="18">
        <f>IF($M860="","",ROUND(YEARFRAC($M860,TODAY()),1))</f>
        <v/>
      </c>
      <c r="AC860" s="19">
        <f>IF($Q860="","",IF($Q860&lt;TODAY(),"Expired",IF($Q860-TODAY()&lt;=90,"Expires within 90 days","In warranty")))</f>
        <v/>
      </c>
      <c r="AD860" s="20">
        <f>IF(OR($M860="",$C860=""),"",IFERROR(EDATE($M860,VALUE(INDEX(Lists!$B$2:$B$11,MATCH($C860,Lists!$A$2:$A$11,0)))),""))</f>
        <v/>
      </c>
      <c r="AE860" s="19">
        <f>IF($AD860="","",IF($AD860&lt;TODAY(),"Overdue",IF($AD860-TODAY()&lt;=90,"Due within 90 days","OK")))</f>
        <v/>
      </c>
      <c r="AF860" s="19">
        <f>IF($A860="","",IF(OR($T860="",$U860=""),"Incomplete",IF(OR($T860="No",$U860="Not enrolled"),"Review","OK")))</f>
        <v/>
      </c>
    </row>
    <row r="861">
      <c r="M861" s="16" t="n"/>
      <c r="N861" s="17" t="n"/>
      <c r="Q861" s="16" t="n"/>
      <c r="Z861" s="16" t="n"/>
      <c r="AB861" s="18">
        <f>IF($M861="","",ROUND(YEARFRAC($M861,TODAY()),1))</f>
        <v/>
      </c>
      <c r="AC861" s="19">
        <f>IF($Q861="","",IF($Q861&lt;TODAY(),"Expired",IF($Q861-TODAY()&lt;=90,"Expires within 90 days","In warranty")))</f>
        <v/>
      </c>
      <c r="AD861" s="20">
        <f>IF(OR($M861="",$C861=""),"",IFERROR(EDATE($M861,VALUE(INDEX(Lists!$B$2:$B$11,MATCH($C861,Lists!$A$2:$A$11,0)))),""))</f>
        <v/>
      </c>
      <c r="AE861" s="19">
        <f>IF($AD861="","",IF($AD861&lt;TODAY(),"Overdue",IF($AD861-TODAY()&lt;=90,"Due within 90 days","OK")))</f>
        <v/>
      </c>
      <c r="AF861" s="19">
        <f>IF($A861="","",IF(OR($T861="",$U861=""),"Incomplete",IF(OR($T861="No",$U861="Not enrolled"),"Review","OK")))</f>
        <v/>
      </c>
    </row>
    <row r="862">
      <c r="M862" s="16" t="n"/>
      <c r="N862" s="17" t="n"/>
      <c r="Q862" s="16" t="n"/>
      <c r="Z862" s="16" t="n"/>
      <c r="AB862" s="18">
        <f>IF($M862="","",ROUND(YEARFRAC($M862,TODAY()),1))</f>
        <v/>
      </c>
      <c r="AC862" s="19">
        <f>IF($Q862="","",IF($Q862&lt;TODAY(),"Expired",IF($Q862-TODAY()&lt;=90,"Expires within 90 days","In warranty")))</f>
        <v/>
      </c>
      <c r="AD862" s="20">
        <f>IF(OR($M862="",$C862=""),"",IFERROR(EDATE($M862,VALUE(INDEX(Lists!$B$2:$B$11,MATCH($C862,Lists!$A$2:$A$11,0)))),""))</f>
        <v/>
      </c>
      <c r="AE862" s="19">
        <f>IF($AD862="","",IF($AD862&lt;TODAY(),"Overdue",IF($AD862-TODAY()&lt;=90,"Due within 90 days","OK")))</f>
        <v/>
      </c>
      <c r="AF862" s="19">
        <f>IF($A862="","",IF(OR($T862="",$U862=""),"Incomplete",IF(OR($T862="No",$U862="Not enrolled"),"Review","OK")))</f>
        <v/>
      </c>
    </row>
    <row r="863">
      <c r="M863" s="16" t="n"/>
      <c r="N863" s="17" t="n"/>
      <c r="Q863" s="16" t="n"/>
      <c r="Z863" s="16" t="n"/>
      <c r="AB863" s="18">
        <f>IF($M863="","",ROUND(YEARFRAC($M863,TODAY()),1))</f>
        <v/>
      </c>
      <c r="AC863" s="19">
        <f>IF($Q863="","",IF($Q863&lt;TODAY(),"Expired",IF($Q863-TODAY()&lt;=90,"Expires within 90 days","In warranty")))</f>
        <v/>
      </c>
      <c r="AD863" s="20">
        <f>IF(OR($M863="",$C863=""),"",IFERROR(EDATE($M863,VALUE(INDEX(Lists!$B$2:$B$11,MATCH($C863,Lists!$A$2:$A$11,0)))),""))</f>
        <v/>
      </c>
      <c r="AE863" s="19">
        <f>IF($AD863="","",IF($AD863&lt;TODAY(),"Overdue",IF($AD863-TODAY()&lt;=90,"Due within 90 days","OK")))</f>
        <v/>
      </c>
      <c r="AF863" s="19">
        <f>IF($A863="","",IF(OR($T863="",$U863=""),"Incomplete",IF(OR($T863="No",$U863="Not enrolled"),"Review","OK")))</f>
        <v/>
      </c>
    </row>
    <row r="864">
      <c r="M864" s="16" t="n"/>
      <c r="N864" s="17" t="n"/>
      <c r="Q864" s="16" t="n"/>
      <c r="Z864" s="16" t="n"/>
      <c r="AB864" s="18">
        <f>IF($M864="","",ROUND(YEARFRAC($M864,TODAY()),1))</f>
        <v/>
      </c>
      <c r="AC864" s="19">
        <f>IF($Q864="","",IF($Q864&lt;TODAY(),"Expired",IF($Q864-TODAY()&lt;=90,"Expires within 90 days","In warranty")))</f>
        <v/>
      </c>
      <c r="AD864" s="20">
        <f>IF(OR($M864="",$C864=""),"",IFERROR(EDATE($M864,VALUE(INDEX(Lists!$B$2:$B$11,MATCH($C864,Lists!$A$2:$A$11,0)))),""))</f>
        <v/>
      </c>
      <c r="AE864" s="19">
        <f>IF($AD864="","",IF($AD864&lt;TODAY(),"Overdue",IF($AD864-TODAY()&lt;=90,"Due within 90 days","OK")))</f>
        <v/>
      </c>
      <c r="AF864" s="19">
        <f>IF($A864="","",IF(OR($T864="",$U864=""),"Incomplete",IF(OR($T864="No",$U864="Not enrolled"),"Review","OK")))</f>
        <v/>
      </c>
    </row>
    <row r="865">
      <c r="M865" s="16" t="n"/>
      <c r="N865" s="17" t="n"/>
      <c r="Q865" s="16" t="n"/>
      <c r="Z865" s="16" t="n"/>
      <c r="AB865" s="18">
        <f>IF($M865="","",ROUND(YEARFRAC($M865,TODAY()),1))</f>
        <v/>
      </c>
      <c r="AC865" s="19">
        <f>IF($Q865="","",IF($Q865&lt;TODAY(),"Expired",IF($Q865-TODAY()&lt;=90,"Expires within 90 days","In warranty")))</f>
        <v/>
      </c>
      <c r="AD865" s="20">
        <f>IF(OR($M865="",$C865=""),"",IFERROR(EDATE($M865,VALUE(INDEX(Lists!$B$2:$B$11,MATCH($C865,Lists!$A$2:$A$11,0)))),""))</f>
        <v/>
      </c>
      <c r="AE865" s="19">
        <f>IF($AD865="","",IF($AD865&lt;TODAY(),"Overdue",IF($AD865-TODAY()&lt;=90,"Due within 90 days","OK")))</f>
        <v/>
      </c>
      <c r="AF865" s="19">
        <f>IF($A865="","",IF(OR($T865="",$U865=""),"Incomplete",IF(OR($T865="No",$U865="Not enrolled"),"Review","OK")))</f>
        <v/>
      </c>
    </row>
    <row r="866">
      <c r="M866" s="16" t="n"/>
      <c r="N866" s="17" t="n"/>
      <c r="Q866" s="16" t="n"/>
      <c r="Z866" s="16" t="n"/>
      <c r="AB866" s="18">
        <f>IF($M866="","",ROUND(YEARFRAC($M866,TODAY()),1))</f>
        <v/>
      </c>
      <c r="AC866" s="19">
        <f>IF($Q866="","",IF($Q866&lt;TODAY(),"Expired",IF($Q866-TODAY()&lt;=90,"Expires within 90 days","In warranty")))</f>
        <v/>
      </c>
      <c r="AD866" s="20">
        <f>IF(OR($M866="",$C866=""),"",IFERROR(EDATE($M866,VALUE(INDEX(Lists!$B$2:$B$11,MATCH($C866,Lists!$A$2:$A$11,0)))),""))</f>
        <v/>
      </c>
      <c r="AE866" s="19">
        <f>IF($AD866="","",IF($AD866&lt;TODAY(),"Overdue",IF($AD866-TODAY()&lt;=90,"Due within 90 days","OK")))</f>
        <v/>
      </c>
      <c r="AF866" s="19">
        <f>IF($A866="","",IF(OR($T866="",$U866=""),"Incomplete",IF(OR($T866="No",$U866="Not enrolled"),"Review","OK")))</f>
        <v/>
      </c>
    </row>
    <row r="867">
      <c r="M867" s="16" t="n"/>
      <c r="N867" s="17" t="n"/>
      <c r="Q867" s="16" t="n"/>
      <c r="Z867" s="16" t="n"/>
      <c r="AB867" s="18">
        <f>IF($M867="","",ROUND(YEARFRAC($M867,TODAY()),1))</f>
        <v/>
      </c>
      <c r="AC867" s="19">
        <f>IF($Q867="","",IF($Q867&lt;TODAY(),"Expired",IF($Q867-TODAY()&lt;=90,"Expires within 90 days","In warranty")))</f>
        <v/>
      </c>
      <c r="AD867" s="20">
        <f>IF(OR($M867="",$C867=""),"",IFERROR(EDATE($M867,VALUE(INDEX(Lists!$B$2:$B$11,MATCH($C867,Lists!$A$2:$A$11,0)))),""))</f>
        <v/>
      </c>
      <c r="AE867" s="19">
        <f>IF($AD867="","",IF($AD867&lt;TODAY(),"Overdue",IF($AD867-TODAY()&lt;=90,"Due within 90 days","OK")))</f>
        <v/>
      </c>
      <c r="AF867" s="19">
        <f>IF($A867="","",IF(OR($T867="",$U867=""),"Incomplete",IF(OR($T867="No",$U867="Not enrolled"),"Review","OK")))</f>
        <v/>
      </c>
    </row>
    <row r="868">
      <c r="M868" s="16" t="n"/>
      <c r="N868" s="17" t="n"/>
      <c r="Q868" s="16" t="n"/>
      <c r="Z868" s="16" t="n"/>
      <c r="AB868" s="18">
        <f>IF($M868="","",ROUND(YEARFRAC($M868,TODAY()),1))</f>
        <v/>
      </c>
      <c r="AC868" s="19">
        <f>IF($Q868="","",IF($Q868&lt;TODAY(),"Expired",IF($Q868-TODAY()&lt;=90,"Expires within 90 days","In warranty")))</f>
        <v/>
      </c>
      <c r="AD868" s="20">
        <f>IF(OR($M868="",$C868=""),"",IFERROR(EDATE($M868,VALUE(INDEX(Lists!$B$2:$B$11,MATCH($C868,Lists!$A$2:$A$11,0)))),""))</f>
        <v/>
      </c>
      <c r="AE868" s="19">
        <f>IF($AD868="","",IF($AD868&lt;TODAY(),"Overdue",IF($AD868-TODAY()&lt;=90,"Due within 90 days","OK")))</f>
        <v/>
      </c>
      <c r="AF868" s="19">
        <f>IF($A868="","",IF(OR($T868="",$U868=""),"Incomplete",IF(OR($T868="No",$U868="Not enrolled"),"Review","OK")))</f>
        <v/>
      </c>
    </row>
    <row r="869">
      <c r="M869" s="16" t="n"/>
      <c r="N869" s="17" t="n"/>
      <c r="Q869" s="16" t="n"/>
      <c r="Z869" s="16" t="n"/>
      <c r="AB869" s="18">
        <f>IF($M869="","",ROUND(YEARFRAC($M869,TODAY()),1))</f>
        <v/>
      </c>
      <c r="AC869" s="19">
        <f>IF($Q869="","",IF($Q869&lt;TODAY(),"Expired",IF($Q869-TODAY()&lt;=90,"Expires within 90 days","In warranty")))</f>
        <v/>
      </c>
      <c r="AD869" s="20">
        <f>IF(OR($M869="",$C869=""),"",IFERROR(EDATE($M869,VALUE(INDEX(Lists!$B$2:$B$11,MATCH($C869,Lists!$A$2:$A$11,0)))),""))</f>
        <v/>
      </c>
      <c r="AE869" s="19">
        <f>IF($AD869="","",IF($AD869&lt;TODAY(),"Overdue",IF($AD869-TODAY()&lt;=90,"Due within 90 days","OK")))</f>
        <v/>
      </c>
      <c r="AF869" s="19">
        <f>IF($A869="","",IF(OR($T869="",$U869=""),"Incomplete",IF(OR($T869="No",$U869="Not enrolled"),"Review","OK")))</f>
        <v/>
      </c>
    </row>
    <row r="870">
      <c r="M870" s="16" t="n"/>
      <c r="N870" s="17" t="n"/>
      <c r="Q870" s="16" t="n"/>
      <c r="Z870" s="16" t="n"/>
      <c r="AB870" s="18">
        <f>IF($M870="","",ROUND(YEARFRAC($M870,TODAY()),1))</f>
        <v/>
      </c>
      <c r="AC870" s="19">
        <f>IF($Q870="","",IF($Q870&lt;TODAY(),"Expired",IF($Q870-TODAY()&lt;=90,"Expires within 90 days","In warranty")))</f>
        <v/>
      </c>
      <c r="AD870" s="20">
        <f>IF(OR($M870="",$C870=""),"",IFERROR(EDATE($M870,VALUE(INDEX(Lists!$B$2:$B$11,MATCH($C870,Lists!$A$2:$A$11,0)))),""))</f>
        <v/>
      </c>
      <c r="AE870" s="19">
        <f>IF($AD870="","",IF($AD870&lt;TODAY(),"Overdue",IF($AD870-TODAY()&lt;=90,"Due within 90 days","OK")))</f>
        <v/>
      </c>
      <c r="AF870" s="19">
        <f>IF($A870="","",IF(OR($T870="",$U870=""),"Incomplete",IF(OR($T870="No",$U870="Not enrolled"),"Review","OK")))</f>
        <v/>
      </c>
    </row>
    <row r="871">
      <c r="M871" s="16" t="n"/>
      <c r="N871" s="17" t="n"/>
      <c r="Q871" s="16" t="n"/>
      <c r="Z871" s="16" t="n"/>
      <c r="AB871" s="18">
        <f>IF($M871="","",ROUND(YEARFRAC($M871,TODAY()),1))</f>
        <v/>
      </c>
      <c r="AC871" s="19">
        <f>IF($Q871="","",IF($Q871&lt;TODAY(),"Expired",IF($Q871-TODAY()&lt;=90,"Expires within 90 days","In warranty")))</f>
        <v/>
      </c>
      <c r="AD871" s="20">
        <f>IF(OR($M871="",$C871=""),"",IFERROR(EDATE($M871,VALUE(INDEX(Lists!$B$2:$B$11,MATCH($C871,Lists!$A$2:$A$11,0)))),""))</f>
        <v/>
      </c>
      <c r="AE871" s="19">
        <f>IF($AD871="","",IF($AD871&lt;TODAY(),"Overdue",IF($AD871-TODAY()&lt;=90,"Due within 90 days","OK")))</f>
        <v/>
      </c>
      <c r="AF871" s="19">
        <f>IF($A871="","",IF(OR($T871="",$U871=""),"Incomplete",IF(OR($T871="No",$U871="Not enrolled"),"Review","OK")))</f>
        <v/>
      </c>
    </row>
    <row r="872">
      <c r="M872" s="16" t="n"/>
      <c r="N872" s="17" t="n"/>
      <c r="Q872" s="16" t="n"/>
      <c r="Z872" s="16" t="n"/>
      <c r="AB872" s="18">
        <f>IF($M872="","",ROUND(YEARFRAC($M872,TODAY()),1))</f>
        <v/>
      </c>
      <c r="AC872" s="19">
        <f>IF($Q872="","",IF($Q872&lt;TODAY(),"Expired",IF($Q872-TODAY()&lt;=90,"Expires within 90 days","In warranty")))</f>
        <v/>
      </c>
      <c r="AD872" s="20">
        <f>IF(OR($M872="",$C872=""),"",IFERROR(EDATE($M872,VALUE(INDEX(Lists!$B$2:$B$11,MATCH($C872,Lists!$A$2:$A$11,0)))),""))</f>
        <v/>
      </c>
      <c r="AE872" s="19">
        <f>IF($AD872="","",IF($AD872&lt;TODAY(),"Overdue",IF($AD872-TODAY()&lt;=90,"Due within 90 days","OK")))</f>
        <v/>
      </c>
      <c r="AF872" s="19">
        <f>IF($A872="","",IF(OR($T872="",$U872=""),"Incomplete",IF(OR($T872="No",$U872="Not enrolled"),"Review","OK")))</f>
        <v/>
      </c>
    </row>
    <row r="873">
      <c r="M873" s="16" t="n"/>
      <c r="N873" s="17" t="n"/>
      <c r="Q873" s="16" t="n"/>
      <c r="Z873" s="16" t="n"/>
      <c r="AB873" s="18">
        <f>IF($M873="","",ROUND(YEARFRAC($M873,TODAY()),1))</f>
        <v/>
      </c>
      <c r="AC873" s="19">
        <f>IF($Q873="","",IF($Q873&lt;TODAY(),"Expired",IF($Q873-TODAY()&lt;=90,"Expires within 90 days","In warranty")))</f>
        <v/>
      </c>
      <c r="AD873" s="20">
        <f>IF(OR($M873="",$C873=""),"",IFERROR(EDATE($M873,VALUE(INDEX(Lists!$B$2:$B$11,MATCH($C873,Lists!$A$2:$A$11,0)))),""))</f>
        <v/>
      </c>
      <c r="AE873" s="19">
        <f>IF($AD873="","",IF($AD873&lt;TODAY(),"Overdue",IF($AD873-TODAY()&lt;=90,"Due within 90 days","OK")))</f>
        <v/>
      </c>
      <c r="AF873" s="19">
        <f>IF($A873="","",IF(OR($T873="",$U873=""),"Incomplete",IF(OR($T873="No",$U873="Not enrolled"),"Review","OK")))</f>
        <v/>
      </c>
    </row>
    <row r="874">
      <c r="M874" s="16" t="n"/>
      <c r="N874" s="17" t="n"/>
      <c r="Q874" s="16" t="n"/>
      <c r="Z874" s="16" t="n"/>
      <c r="AB874" s="18">
        <f>IF($M874="","",ROUND(YEARFRAC($M874,TODAY()),1))</f>
        <v/>
      </c>
      <c r="AC874" s="19">
        <f>IF($Q874="","",IF($Q874&lt;TODAY(),"Expired",IF($Q874-TODAY()&lt;=90,"Expires within 90 days","In warranty")))</f>
        <v/>
      </c>
      <c r="AD874" s="20">
        <f>IF(OR($M874="",$C874=""),"",IFERROR(EDATE($M874,VALUE(INDEX(Lists!$B$2:$B$11,MATCH($C874,Lists!$A$2:$A$11,0)))),""))</f>
        <v/>
      </c>
      <c r="AE874" s="19">
        <f>IF($AD874="","",IF($AD874&lt;TODAY(),"Overdue",IF($AD874-TODAY()&lt;=90,"Due within 90 days","OK")))</f>
        <v/>
      </c>
      <c r="AF874" s="19">
        <f>IF($A874="","",IF(OR($T874="",$U874=""),"Incomplete",IF(OR($T874="No",$U874="Not enrolled"),"Review","OK")))</f>
        <v/>
      </c>
    </row>
    <row r="875">
      <c r="M875" s="16" t="n"/>
      <c r="N875" s="17" t="n"/>
      <c r="Q875" s="16" t="n"/>
      <c r="Z875" s="16" t="n"/>
      <c r="AB875" s="18">
        <f>IF($M875="","",ROUND(YEARFRAC($M875,TODAY()),1))</f>
        <v/>
      </c>
      <c r="AC875" s="19">
        <f>IF($Q875="","",IF($Q875&lt;TODAY(),"Expired",IF($Q875-TODAY()&lt;=90,"Expires within 90 days","In warranty")))</f>
        <v/>
      </c>
      <c r="AD875" s="20">
        <f>IF(OR($M875="",$C875=""),"",IFERROR(EDATE($M875,VALUE(INDEX(Lists!$B$2:$B$11,MATCH($C875,Lists!$A$2:$A$11,0)))),""))</f>
        <v/>
      </c>
      <c r="AE875" s="19">
        <f>IF($AD875="","",IF($AD875&lt;TODAY(),"Overdue",IF($AD875-TODAY()&lt;=90,"Due within 90 days","OK")))</f>
        <v/>
      </c>
      <c r="AF875" s="19">
        <f>IF($A875="","",IF(OR($T875="",$U875=""),"Incomplete",IF(OR($T875="No",$U875="Not enrolled"),"Review","OK")))</f>
        <v/>
      </c>
    </row>
    <row r="876">
      <c r="M876" s="16" t="n"/>
      <c r="N876" s="17" t="n"/>
      <c r="Q876" s="16" t="n"/>
      <c r="Z876" s="16" t="n"/>
      <c r="AB876" s="18">
        <f>IF($M876="","",ROUND(YEARFRAC($M876,TODAY()),1))</f>
        <v/>
      </c>
      <c r="AC876" s="19">
        <f>IF($Q876="","",IF($Q876&lt;TODAY(),"Expired",IF($Q876-TODAY()&lt;=90,"Expires within 90 days","In warranty")))</f>
        <v/>
      </c>
      <c r="AD876" s="20">
        <f>IF(OR($M876="",$C876=""),"",IFERROR(EDATE($M876,VALUE(INDEX(Lists!$B$2:$B$11,MATCH($C876,Lists!$A$2:$A$11,0)))),""))</f>
        <v/>
      </c>
      <c r="AE876" s="19">
        <f>IF($AD876="","",IF($AD876&lt;TODAY(),"Overdue",IF($AD876-TODAY()&lt;=90,"Due within 90 days","OK")))</f>
        <v/>
      </c>
      <c r="AF876" s="19">
        <f>IF($A876="","",IF(OR($T876="",$U876=""),"Incomplete",IF(OR($T876="No",$U876="Not enrolled"),"Review","OK")))</f>
        <v/>
      </c>
    </row>
    <row r="877">
      <c r="M877" s="16" t="n"/>
      <c r="N877" s="17" t="n"/>
      <c r="Q877" s="16" t="n"/>
      <c r="Z877" s="16" t="n"/>
      <c r="AB877" s="18">
        <f>IF($M877="","",ROUND(YEARFRAC($M877,TODAY()),1))</f>
        <v/>
      </c>
      <c r="AC877" s="19">
        <f>IF($Q877="","",IF($Q877&lt;TODAY(),"Expired",IF($Q877-TODAY()&lt;=90,"Expires within 90 days","In warranty")))</f>
        <v/>
      </c>
      <c r="AD877" s="20">
        <f>IF(OR($M877="",$C877=""),"",IFERROR(EDATE($M877,VALUE(INDEX(Lists!$B$2:$B$11,MATCH($C877,Lists!$A$2:$A$11,0)))),""))</f>
        <v/>
      </c>
      <c r="AE877" s="19">
        <f>IF($AD877="","",IF($AD877&lt;TODAY(),"Overdue",IF($AD877-TODAY()&lt;=90,"Due within 90 days","OK")))</f>
        <v/>
      </c>
      <c r="AF877" s="19">
        <f>IF($A877="","",IF(OR($T877="",$U877=""),"Incomplete",IF(OR($T877="No",$U877="Not enrolled"),"Review","OK")))</f>
        <v/>
      </c>
    </row>
    <row r="878">
      <c r="M878" s="16" t="n"/>
      <c r="N878" s="17" t="n"/>
      <c r="Q878" s="16" t="n"/>
      <c r="Z878" s="16" t="n"/>
      <c r="AB878" s="18">
        <f>IF($M878="","",ROUND(YEARFRAC($M878,TODAY()),1))</f>
        <v/>
      </c>
      <c r="AC878" s="19">
        <f>IF($Q878="","",IF($Q878&lt;TODAY(),"Expired",IF($Q878-TODAY()&lt;=90,"Expires within 90 days","In warranty")))</f>
        <v/>
      </c>
      <c r="AD878" s="20">
        <f>IF(OR($M878="",$C878=""),"",IFERROR(EDATE($M878,VALUE(INDEX(Lists!$B$2:$B$11,MATCH($C878,Lists!$A$2:$A$11,0)))),""))</f>
        <v/>
      </c>
      <c r="AE878" s="19">
        <f>IF($AD878="","",IF($AD878&lt;TODAY(),"Overdue",IF($AD878-TODAY()&lt;=90,"Due within 90 days","OK")))</f>
        <v/>
      </c>
      <c r="AF878" s="19">
        <f>IF($A878="","",IF(OR($T878="",$U878=""),"Incomplete",IF(OR($T878="No",$U878="Not enrolled"),"Review","OK")))</f>
        <v/>
      </c>
    </row>
    <row r="879">
      <c r="M879" s="16" t="n"/>
      <c r="N879" s="17" t="n"/>
      <c r="Q879" s="16" t="n"/>
      <c r="Z879" s="16" t="n"/>
      <c r="AB879" s="18">
        <f>IF($M879="","",ROUND(YEARFRAC($M879,TODAY()),1))</f>
        <v/>
      </c>
      <c r="AC879" s="19">
        <f>IF($Q879="","",IF($Q879&lt;TODAY(),"Expired",IF($Q879-TODAY()&lt;=90,"Expires within 90 days","In warranty")))</f>
        <v/>
      </c>
      <c r="AD879" s="20">
        <f>IF(OR($M879="",$C879=""),"",IFERROR(EDATE($M879,VALUE(INDEX(Lists!$B$2:$B$11,MATCH($C879,Lists!$A$2:$A$11,0)))),""))</f>
        <v/>
      </c>
      <c r="AE879" s="19">
        <f>IF($AD879="","",IF($AD879&lt;TODAY(),"Overdue",IF($AD879-TODAY()&lt;=90,"Due within 90 days","OK")))</f>
        <v/>
      </c>
      <c r="AF879" s="19">
        <f>IF($A879="","",IF(OR($T879="",$U879=""),"Incomplete",IF(OR($T879="No",$U879="Not enrolled"),"Review","OK")))</f>
        <v/>
      </c>
    </row>
    <row r="880">
      <c r="M880" s="16" t="n"/>
      <c r="N880" s="17" t="n"/>
      <c r="Q880" s="16" t="n"/>
      <c r="Z880" s="16" t="n"/>
      <c r="AB880" s="18">
        <f>IF($M880="","",ROUND(YEARFRAC($M880,TODAY()),1))</f>
        <v/>
      </c>
      <c r="AC880" s="19">
        <f>IF($Q880="","",IF($Q880&lt;TODAY(),"Expired",IF($Q880-TODAY()&lt;=90,"Expires within 90 days","In warranty")))</f>
        <v/>
      </c>
      <c r="AD880" s="20">
        <f>IF(OR($M880="",$C880=""),"",IFERROR(EDATE($M880,VALUE(INDEX(Lists!$B$2:$B$11,MATCH($C880,Lists!$A$2:$A$11,0)))),""))</f>
        <v/>
      </c>
      <c r="AE880" s="19">
        <f>IF($AD880="","",IF($AD880&lt;TODAY(),"Overdue",IF($AD880-TODAY()&lt;=90,"Due within 90 days","OK")))</f>
        <v/>
      </c>
      <c r="AF880" s="19">
        <f>IF($A880="","",IF(OR($T880="",$U880=""),"Incomplete",IF(OR($T880="No",$U880="Not enrolled"),"Review","OK")))</f>
        <v/>
      </c>
    </row>
    <row r="881">
      <c r="M881" s="16" t="n"/>
      <c r="N881" s="17" t="n"/>
      <c r="Q881" s="16" t="n"/>
      <c r="Z881" s="16" t="n"/>
      <c r="AB881" s="18">
        <f>IF($M881="","",ROUND(YEARFRAC($M881,TODAY()),1))</f>
        <v/>
      </c>
      <c r="AC881" s="19">
        <f>IF($Q881="","",IF($Q881&lt;TODAY(),"Expired",IF($Q881-TODAY()&lt;=90,"Expires within 90 days","In warranty")))</f>
        <v/>
      </c>
      <c r="AD881" s="20">
        <f>IF(OR($M881="",$C881=""),"",IFERROR(EDATE($M881,VALUE(INDEX(Lists!$B$2:$B$11,MATCH($C881,Lists!$A$2:$A$11,0)))),""))</f>
        <v/>
      </c>
      <c r="AE881" s="19">
        <f>IF($AD881="","",IF($AD881&lt;TODAY(),"Overdue",IF($AD881-TODAY()&lt;=90,"Due within 90 days","OK")))</f>
        <v/>
      </c>
      <c r="AF881" s="19">
        <f>IF($A881="","",IF(OR($T881="",$U881=""),"Incomplete",IF(OR($T881="No",$U881="Not enrolled"),"Review","OK")))</f>
        <v/>
      </c>
    </row>
    <row r="882">
      <c r="M882" s="16" t="n"/>
      <c r="N882" s="17" t="n"/>
      <c r="Q882" s="16" t="n"/>
      <c r="Z882" s="16" t="n"/>
      <c r="AB882" s="18">
        <f>IF($M882="","",ROUND(YEARFRAC($M882,TODAY()),1))</f>
        <v/>
      </c>
      <c r="AC882" s="19">
        <f>IF($Q882="","",IF($Q882&lt;TODAY(),"Expired",IF($Q882-TODAY()&lt;=90,"Expires within 90 days","In warranty")))</f>
        <v/>
      </c>
      <c r="AD882" s="20">
        <f>IF(OR($M882="",$C882=""),"",IFERROR(EDATE($M882,VALUE(INDEX(Lists!$B$2:$B$11,MATCH($C882,Lists!$A$2:$A$11,0)))),""))</f>
        <v/>
      </c>
      <c r="AE882" s="19">
        <f>IF($AD882="","",IF($AD882&lt;TODAY(),"Overdue",IF($AD882-TODAY()&lt;=90,"Due within 90 days","OK")))</f>
        <v/>
      </c>
      <c r="AF882" s="19">
        <f>IF($A882="","",IF(OR($T882="",$U882=""),"Incomplete",IF(OR($T882="No",$U882="Not enrolled"),"Review","OK")))</f>
        <v/>
      </c>
    </row>
    <row r="883">
      <c r="M883" s="16" t="n"/>
      <c r="N883" s="17" t="n"/>
      <c r="Q883" s="16" t="n"/>
      <c r="Z883" s="16" t="n"/>
      <c r="AB883" s="18">
        <f>IF($M883="","",ROUND(YEARFRAC($M883,TODAY()),1))</f>
        <v/>
      </c>
      <c r="AC883" s="19">
        <f>IF($Q883="","",IF($Q883&lt;TODAY(),"Expired",IF($Q883-TODAY()&lt;=90,"Expires within 90 days","In warranty")))</f>
        <v/>
      </c>
      <c r="AD883" s="20">
        <f>IF(OR($M883="",$C883=""),"",IFERROR(EDATE($M883,VALUE(INDEX(Lists!$B$2:$B$11,MATCH($C883,Lists!$A$2:$A$11,0)))),""))</f>
        <v/>
      </c>
      <c r="AE883" s="19">
        <f>IF($AD883="","",IF($AD883&lt;TODAY(),"Overdue",IF($AD883-TODAY()&lt;=90,"Due within 90 days","OK")))</f>
        <v/>
      </c>
      <c r="AF883" s="19">
        <f>IF($A883="","",IF(OR($T883="",$U883=""),"Incomplete",IF(OR($T883="No",$U883="Not enrolled"),"Review","OK")))</f>
        <v/>
      </c>
    </row>
    <row r="884">
      <c r="M884" s="16" t="n"/>
      <c r="N884" s="17" t="n"/>
      <c r="Q884" s="16" t="n"/>
      <c r="Z884" s="16" t="n"/>
      <c r="AB884" s="18">
        <f>IF($M884="","",ROUND(YEARFRAC($M884,TODAY()),1))</f>
        <v/>
      </c>
      <c r="AC884" s="19">
        <f>IF($Q884="","",IF($Q884&lt;TODAY(),"Expired",IF($Q884-TODAY()&lt;=90,"Expires within 90 days","In warranty")))</f>
        <v/>
      </c>
      <c r="AD884" s="20">
        <f>IF(OR($M884="",$C884=""),"",IFERROR(EDATE($M884,VALUE(INDEX(Lists!$B$2:$B$11,MATCH($C884,Lists!$A$2:$A$11,0)))),""))</f>
        <v/>
      </c>
      <c r="AE884" s="19">
        <f>IF($AD884="","",IF($AD884&lt;TODAY(),"Overdue",IF($AD884-TODAY()&lt;=90,"Due within 90 days","OK")))</f>
        <v/>
      </c>
      <c r="AF884" s="19">
        <f>IF($A884="","",IF(OR($T884="",$U884=""),"Incomplete",IF(OR($T884="No",$U884="Not enrolled"),"Review","OK")))</f>
        <v/>
      </c>
    </row>
    <row r="885">
      <c r="M885" s="16" t="n"/>
      <c r="N885" s="17" t="n"/>
      <c r="Q885" s="16" t="n"/>
      <c r="Z885" s="16" t="n"/>
      <c r="AB885" s="18">
        <f>IF($M885="","",ROUND(YEARFRAC($M885,TODAY()),1))</f>
        <v/>
      </c>
      <c r="AC885" s="19">
        <f>IF($Q885="","",IF($Q885&lt;TODAY(),"Expired",IF($Q885-TODAY()&lt;=90,"Expires within 90 days","In warranty")))</f>
        <v/>
      </c>
      <c r="AD885" s="20">
        <f>IF(OR($M885="",$C885=""),"",IFERROR(EDATE($M885,VALUE(INDEX(Lists!$B$2:$B$11,MATCH($C885,Lists!$A$2:$A$11,0)))),""))</f>
        <v/>
      </c>
      <c r="AE885" s="19">
        <f>IF($AD885="","",IF($AD885&lt;TODAY(),"Overdue",IF($AD885-TODAY()&lt;=90,"Due within 90 days","OK")))</f>
        <v/>
      </c>
      <c r="AF885" s="19">
        <f>IF($A885="","",IF(OR($T885="",$U885=""),"Incomplete",IF(OR($T885="No",$U885="Not enrolled"),"Review","OK")))</f>
        <v/>
      </c>
    </row>
    <row r="886">
      <c r="M886" s="16" t="n"/>
      <c r="N886" s="17" t="n"/>
      <c r="Q886" s="16" t="n"/>
      <c r="Z886" s="16" t="n"/>
      <c r="AB886" s="18">
        <f>IF($M886="","",ROUND(YEARFRAC($M886,TODAY()),1))</f>
        <v/>
      </c>
      <c r="AC886" s="19">
        <f>IF($Q886="","",IF($Q886&lt;TODAY(),"Expired",IF($Q886-TODAY()&lt;=90,"Expires within 90 days","In warranty")))</f>
        <v/>
      </c>
      <c r="AD886" s="20">
        <f>IF(OR($M886="",$C886=""),"",IFERROR(EDATE($M886,VALUE(INDEX(Lists!$B$2:$B$11,MATCH($C886,Lists!$A$2:$A$11,0)))),""))</f>
        <v/>
      </c>
      <c r="AE886" s="19">
        <f>IF($AD886="","",IF($AD886&lt;TODAY(),"Overdue",IF($AD886-TODAY()&lt;=90,"Due within 90 days","OK")))</f>
        <v/>
      </c>
      <c r="AF886" s="19">
        <f>IF($A886="","",IF(OR($T886="",$U886=""),"Incomplete",IF(OR($T886="No",$U886="Not enrolled"),"Review","OK")))</f>
        <v/>
      </c>
    </row>
    <row r="887">
      <c r="M887" s="16" t="n"/>
      <c r="N887" s="17" t="n"/>
      <c r="Q887" s="16" t="n"/>
      <c r="Z887" s="16" t="n"/>
      <c r="AB887" s="18">
        <f>IF($M887="","",ROUND(YEARFRAC($M887,TODAY()),1))</f>
        <v/>
      </c>
      <c r="AC887" s="19">
        <f>IF($Q887="","",IF($Q887&lt;TODAY(),"Expired",IF($Q887-TODAY()&lt;=90,"Expires within 90 days","In warranty")))</f>
        <v/>
      </c>
      <c r="AD887" s="20">
        <f>IF(OR($M887="",$C887=""),"",IFERROR(EDATE($M887,VALUE(INDEX(Lists!$B$2:$B$11,MATCH($C887,Lists!$A$2:$A$11,0)))),""))</f>
        <v/>
      </c>
      <c r="AE887" s="19">
        <f>IF($AD887="","",IF($AD887&lt;TODAY(),"Overdue",IF($AD887-TODAY()&lt;=90,"Due within 90 days","OK")))</f>
        <v/>
      </c>
      <c r="AF887" s="19">
        <f>IF($A887="","",IF(OR($T887="",$U887=""),"Incomplete",IF(OR($T887="No",$U887="Not enrolled"),"Review","OK")))</f>
        <v/>
      </c>
    </row>
    <row r="888">
      <c r="M888" s="16" t="n"/>
      <c r="N888" s="17" t="n"/>
      <c r="Q888" s="16" t="n"/>
      <c r="Z888" s="16" t="n"/>
      <c r="AB888" s="18">
        <f>IF($M888="","",ROUND(YEARFRAC($M888,TODAY()),1))</f>
        <v/>
      </c>
      <c r="AC888" s="19">
        <f>IF($Q888="","",IF($Q888&lt;TODAY(),"Expired",IF($Q888-TODAY()&lt;=90,"Expires within 90 days","In warranty")))</f>
        <v/>
      </c>
      <c r="AD888" s="20">
        <f>IF(OR($M888="",$C888=""),"",IFERROR(EDATE($M888,VALUE(INDEX(Lists!$B$2:$B$11,MATCH($C888,Lists!$A$2:$A$11,0)))),""))</f>
        <v/>
      </c>
      <c r="AE888" s="19">
        <f>IF($AD888="","",IF($AD888&lt;TODAY(),"Overdue",IF($AD888-TODAY()&lt;=90,"Due within 90 days","OK")))</f>
        <v/>
      </c>
      <c r="AF888" s="19">
        <f>IF($A888="","",IF(OR($T888="",$U888=""),"Incomplete",IF(OR($T888="No",$U888="Not enrolled"),"Review","OK")))</f>
        <v/>
      </c>
    </row>
    <row r="889">
      <c r="M889" s="16" t="n"/>
      <c r="N889" s="17" t="n"/>
      <c r="Q889" s="16" t="n"/>
      <c r="Z889" s="16" t="n"/>
      <c r="AB889" s="18">
        <f>IF($M889="","",ROUND(YEARFRAC($M889,TODAY()),1))</f>
        <v/>
      </c>
      <c r="AC889" s="19">
        <f>IF($Q889="","",IF($Q889&lt;TODAY(),"Expired",IF($Q889-TODAY()&lt;=90,"Expires within 90 days","In warranty")))</f>
        <v/>
      </c>
      <c r="AD889" s="20">
        <f>IF(OR($M889="",$C889=""),"",IFERROR(EDATE($M889,VALUE(INDEX(Lists!$B$2:$B$11,MATCH($C889,Lists!$A$2:$A$11,0)))),""))</f>
        <v/>
      </c>
      <c r="AE889" s="19">
        <f>IF($AD889="","",IF($AD889&lt;TODAY(),"Overdue",IF($AD889-TODAY()&lt;=90,"Due within 90 days","OK")))</f>
        <v/>
      </c>
      <c r="AF889" s="19">
        <f>IF($A889="","",IF(OR($T889="",$U889=""),"Incomplete",IF(OR($T889="No",$U889="Not enrolled"),"Review","OK")))</f>
        <v/>
      </c>
    </row>
    <row r="890">
      <c r="M890" s="16" t="n"/>
      <c r="N890" s="17" t="n"/>
      <c r="Q890" s="16" t="n"/>
      <c r="Z890" s="16" t="n"/>
      <c r="AB890" s="18">
        <f>IF($M890="","",ROUND(YEARFRAC($M890,TODAY()),1))</f>
        <v/>
      </c>
      <c r="AC890" s="19">
        <f>IF($Q890="","",IF($Q890&lt;TODAY(),"Expired",IF($Q890-TODAY()&lt;=90,"Expires within 90 days","In warranty")))</f>
        <v/>
      </c>
      <c r="AD890" s="20">
        <f>IF(OR($M890="",$C890=""),"",IFERROR(EDATE($M890,VALUE(INDEX(Lists!$B$2:$B$11,MATCH($C890,Lists!$A$2:$A$11,0)))),""))</f>
        <v/>
      </c>
      <c r="AE890" s="19">
        <f>IF($AD890="","",IF($AD890&lt;TODAY(),"Overdue",IF($AD890-TODAY()&lt;=90,"Due within 90 days","OK")))</f>
        <v/>
      </c>
      <c r="AF890" s="19">
        <f>IF($A890="","",IF(OR($T890="",$U890=""),"Incomplete",IF(OR($T890="No",$U890="Not enrolled"),"Review","OK")))</f>
        <v/>
      </c>
    </row>
    <row r="891">
      <c r="M891" s="16" t="n"/>
      <c r="N891" s="17" t="n"/>
      <c r="Q891" s="16" t="n"/>
      <c r="Z891" s="16" t="n"/>
      <c r="AB891" s="18">
        <f>IF($M891="","",ROUND(YEARFRAC($M891,TODAY()),1))</f>
        <v/>
      </c>
      <c r="AC891" s="19">
        <f>IF($Q891="","",IF($Q891&lt;TODAY(),"Expired",IF($Q891-TODAY()&lt;=90,"Expires within 90 days","In warranty")))</f>
        <v/>
      </c>
      <c r="AD891" s="20">
        <f>IF(OR($M891="",$C891=""),"",IFERROR(EDATE($M891,VALUE(INDEX(Lists!$B$2:$B$11,MATCH($C891,Lists!$A$2:$A$11,0)))),""))</f>
        <v/>
      </c>
      <c r="AE891" s="19">
        <f>IF($AD891="","",IF($AD891&lt;TODAY(),"Overdue",IF($AD891-TODAY()&lt;=90,"Due within 90 days","OK")))</f>
        <v/>
      </c>
      <c r="AF891" s="19">
        <f>IF($A891="","",IF(OR($T891="",$U891=""),"Incomplete",IF(OR($T891="No",$U891="Not enrolled"),"Review","OK")))</f>
        <v/>
      </c>
    </row>
    <row r="892">
      <c r="M892" s="16" t="n"/>
      <c r="N892" s="17" t="n"/>
      <c r="Q892" s="16" t="n"/>
      <c r="Z892" s="16" t="n"/>
      <c r="AB892" s="18">
        <f>IF($M892="","",ROUND(YEARFRAC($M892,TODAY()),1))</f>
        <v/>
      </c>
      <c r="AC892" s="19">
        <f>IF($Q892="","",IF($Q892&lt;TODAY(),"Expired",IF($Q892-TODAY()&lt;=90,"Expires within 90 days","In warranty")))</f>
        <v/>
      </c>
      <c r="AD892" s="20">
        <f>IF(OR($M892="",$C892=""),"",IFERROR(EDATE($M892,VALUE(INDEX(Lists!$B$2:$B$11,MATCH($C892,Lists!$A$2:$A$11,0)))),""))</f>
        <v/>
      </c>
      <c r="AE892" s="19">
        <f>IF($AD892="","",IF($AD892&lt;TODAY(),"Overdue",IF($AD892-TODAY()&lt;=90,"Due within 90 days","OK")))</f>
        <v/>
      </c>
      <c r="AF892" s="19">
        <f>IF($A892="","",IF(OR($T892="",$U892=""),"Incomplete",IF(OR($T892="No",$U892="Not enrolled"),"Review","OK")))</f>
        <v/>
      </c>
    </row>
    <row r="893">
      <c r="M893" s="16" t="n"/>
      <c r="N893" s="17" t="n"/>
      <c r="Q893" s="16" t="n"/>
      <c r="Z893" s="16" t="n"/>
      <c r="AB893" s="18">
        <f>IF($M893="","",ROUND(YEARFRAC($M893,TODAY()),1))</f>
        <v/>
      </c>
      <c r="AC893" s="19">
        <f>IF($Q893="","",IF($Q893&lt;TODAY(),"Expired",IF($Q893-TODAY()&lt;=90,"Expires within 90 days","In warranty")))</f>
        <v/>
      </c>
      <c r="AD893" s="20">
        <f>IF(OR($M893="",$C893=""),"",IFERROR(EDATE($M893,VALUE(INDEX(Lists!$B$2:$B$11,MATCH($C893,Lists!$A$2:$A$11,0)))),""))</f>
        <v/>
      </c>
      <c r="AE893" s="19">
        <f>IF($AD893="","",IF($AD893&lt;TODAY(),"Overdue",IF($AD893-TODAY()&lt;=90,"Due within 90 days","OK")))</f>
        <v/>
      </c>
      <c r="AF893" s="19">
        <f>IF($A893="","",IF(OR($T893="",$U893=""),"Incomplete",IF(OR($T893="No",$U893="Not enrolled"),"Review","OK")))</f>
        <v/>
      </c>
    </row>
    <row r="894">
      <c r="M894" s="16" t="n"/>
      <c r="N894" s="17" t="n"/>
      <c r="Q894" s="16" t="n"/>
      <c r="Z894" s="16" t="n"/>
      <c r="AB894" s="18">
        <f>IF($M894="","",ROUND(YEARFRAC($M894,TODAY()),1))</f>
        <v/>
      </c>
      <c r="AC894" s="19">
        <f>IF($Q894="","",IF($Q894&lt;TODAY(),"Expired",IF($Q894-TODAY()&lt;=90,"Expires within 90 days","In warranty")))</f>
        <v/>
      </c>
      <c r="AD894" s="20">
        <f>IF(OR($M894="",$C894=""),"",IFERROR(EDATE($M894,VALUE(INDEX(Lists!$B$2:$B$11,MATCH($C894,Lists!$A$2:$A$11,0)))),""))</f>
        <v/>
      </c>
      <c r="AE894" s="19">
        <f>IF($AD894="","",IF($AD894&lt;TODAY(),"Overdue",IF($AD894-TODAY()&lt;=90,"Due within 90 days","OK")))</f>
        <v/>
      </c>
      <c r="AF894" s="19">
        <f>IF($A894="","",IF(OR($T894="",$U894=""),"Incomplete",IF(OR($T894="No",$U894="Not enrolled"),"Review","OK")))</f>
        <v/>
      </c>
    </row>
    <row r="895">
      <c r="M895" s="16" t="n"/>
      <c r="N895" s="17" t="n"/>
      <c r="Q895" s="16" t="n"/>
      <c r="Z895" s="16" t="n"/>
      <c r="AB895" s="18">
        <f>IF($M895="","",ROUND(YEARFRAC($M895,TODAY()),1))</f>
        <v/>
      </c>
      <c r="AC895" s="19">
        <f>IF($Q895="","",IF($Q895&lt;TODAY(),"Expired",IF($Q895-TODAY()&lt;=90,"Expires within 90 days","In warranty")))</f>
        <v/>
      </c>
      <c r="AD895" s="20">
        <f>IF(OR($M895="",$C895=""),"",IFERROR(EDATE($M895,VALUE(INDEX(Lists!$B$2:$B$11,MATCH($C895,Lists!$A$2:$A$11,0)))),""))</f>
        <v/>
      </c>
      <c r="AE895" s="19">
        <f>IF($AD895="","",IF($AD895&lt;TODAY(),"Overdue",IF($AD895-TODAY()&lt;=90,"Due within 90 days","OK")))</f>
        <v/>
      </c>
      <c r="AF895" s="19">
        <f>IF($A895="","",IF(OR($T895="",$U895=""),"Incomplete",IF(OR($T895="No",$U895="Not enrolled"),"Review","OK")))</f>
        <v/>
      </c>
    </row>
    <row r="896">
      <c r="M896" s="16" t="n"/>
      <c r="N896" s="17" t="n"/>
      <c r="Q896" s="16" t="n"/>
      <c r="Z896" s="16" t="n"/>
      <c r="AB896" s="18">
        <f>IF($M896="","",ROUND(YEARFRAC($M896,TODAY()),1))</f>
        <v/>
      </c>
      <c r="AC896" s="19">
        <f>IF($Q896="","",IF($Q896&lt;TODAY(),"Expired",IF($Q896-TODAY()&lt;=90,"Expires within 90 days","In warranty")))</f>
        <v/>
      </c>
      <c r="AD896" s="20">
        <f>IF(OR($M896="",$C896=""),"",IFERROR(EDATE($M896,VALUE(INDEX(Lists!$B$2:$B$11,MATCH($C896,Lists!$A$2:$A$11,0)))),""))</f>
        <v/>
      </c>
      <c r="AE896" s="19">
        <f>IF($AD896="","",IF($AD896&lt;TODAY(),"Overdue",IF($AD896-TODAY()&lt;=90,"Due within 90 days","OK")))</f>
        <v/>
      </c>
      <c r="AF896" s="19">
        <f>IF($A896="","",IF(OR($T896="",$U896=""),"Incomplete",IF(OR($T896="No",$U896="Not enrolled"),"Review","OK")))</f>
        <v/>
      </c>
    </row>
    <row r="897">
      <c r="M897" s="16" t="n"/>
      <c r="N897" s="17" t="n"/>
      <c r="Q897" s="16" t="n"/>
      <c r="Z897" s="16" t="n"/>
      <c r="AB897" s="18">
        <f>IF($M897="","",ROUND(YEARFRAC($M897,TODAY()),1))</f>
        <v/>
      </c>
      <c r="AC897" s="19">
        <f>IF($Q897="","",IF($Q897&lt;TODAY(),"Expired",IF($Q897-TODAY()&lt;=90,"Expires within 90 days","In warranty")))</f>
        <v/>
      </c>
      <c r="AD897" s="20">
        <f>IF(OR($M897="",$C897=""),"",IFERROR(EDATE($M897,VALUE(INDEX(Lists!$B$2:$B$11,MATCH($C897,Lists!$A$2:$A$11,0)))),""))</f>
        <v/>
      </c>
      <c r="AE897" s="19">
        <f>IF($AD897="","",IF($AD897&lt;TODAY(),"Overdue",IF($AD897-TODAY()&lt;=90,"Due within 90 days","OK")))</f>
        <v/>
      </c>
      <c r="AF897" s="19">
        <f>IF($A897="","",IF(OR($T897="",$U897=""),"Incomplete",IF(OR($T897="No",$U897="Not enrolled"),"Review","OK")))</f>
        <v/>
      </c>
    </row>
    <row r="898">
      <c r="M898" s="16" t="n"/>
      <c r="N898" s="17" t="n"/>
      <c r="Q898" s="16" t="n"/>
      <c r="Z898" s="16" t="n"/>
      <c r="AB898" s="18">
        <f>IF($M898="","",ROUND(YEARFRAC($M898,TODAY()),1))</f>
        <v/>
      </c>
      <c r="AC898" s="19">
        <f>IF($Q898="","",IF($Q898&lt;TODAY(),"Expired",IF($Q898-TODAY()&lt;=90,"Expires within 90 days","In warranty")))</f>
        <v/>
      </c>
      <c r="AD898" s="20">
        <f>IF(OR($M898="",$C898=""),"",IFERROR(EDATE($M898,VALUE(INDEX(Lists!$B$2:$B$11,MATCH($C898,Lists!$A$2:$A$11,0)))),""))</f>
        <v/>
      </c>
      <c r="AE898" s="19">
        <f>IF($AD898="","",IF($AD898&lt;TODAY(),"Overdue",IF($AD898-TODAY()&lt;=90,"Due within 90 days","OK")))</f>
        <v/>
      </c>
      <c r="AF898" s="19">
        <f>IF($A898="","",IF(OR($T898="",$U898=""),"Incomplete",IF(OR($T898="No",$U898="Not enrolled"),"Review","OK")))</f>
        <v/>
      </c>
    </row>
    <row r="899">
      <c r="M899" s="16" t="n"/>
      <c r="N899" s="17" t="n"/>
      <c r="Q899" s="16" t="n"/>
      <c r="Z899" s="16" t="n"/>
      <c r="AB899" s="18">
        <f>IF($M899="","",ROUND(YEARFRAC($M899,TODAY()),1))</f>
        <v/>
      </c>
      <c r="AC899" s="19">
        <f>IF($Q899="","",IF($Q899&lt;TODAY(),"Expired",IF($Q899-TODAY()&lt;=90,"Expires within 90 days","In warranty")))</f>
        <v/>
      </c>
      <c r="AD899" s="20">
        <f>IF(OR($M899="",$C899=""),"",IFERROR(EDATE($M899,VALUE(INDEX(Lists!$B$2:$B$11,MATCH($C899,Lists!$A$2:$A$11,0)))),""))</f>
        <v/>
      </c>
      <c r="AE899" s="19">
        <f>IF($AD899="","",IF($AD899&lt;TODAY(),"Overdue",IF($AD899-TODAY()&lt;=90,"Due within 90 days","OK")))</f>
        <v/>
      </c>
      <c r="AF899" s="19">
        <f>IF($A899="","",IF(OR($T899="",$U899=""),"Incomplete",IF(OR($T899="No",$U899="Not enrolled"),"Review","OK")))</f>
        <v/>
      </c>
    </row>
    <row r="900">
      <c r="M900" s="16" t="n"/>
      <c r="N900" s="17" t="n"/>
      <c r="Q900" s="16" t="n"/>
      <c r="Z900" s="16" t="n"/>
      <c r="AB900" s="18">
        <f>IF($M900="","",ROUND(YEARFRAC($M900,TODAY()),1))</f>
        <v/>
      </c>
      <c r="AC900" s="19">
        <f>IF($Q900="","",IF($Q900&lt;TODAY(),"Expired",IF($Q900-TODAY()&lt;=90,"Expires within 90 days","In warranty")))</f>
        <v/>
      </c>
      <c r="AD900" s="20">
        <f>IF(OR($M900="",$C900=""),"",IFERROR(EDATE($M900,VALUE(INDEX(Lists!$B$2:$B$11,MATCH($C900,Lists!$A$2:$A$11,0)))),""))</f>
        <v/>
      </c>
      <c r="AE900" s="19">
        <f>IF($AD900="","",IF($AD900&lt;TODAY(),"Overdue",IF($AD900-TODAY()&lt;=90,"Due within 90 days","OK")))</f>
        <v/>
      </c>
      <c r="AF900" s="19">
        <f>IF($A900="","",IF(OR($T900="",$U900=""),"Incomplete",IF(OR($T900="No",$U900="Not enrolled"),"Review","OK")))</f>
        <v/>
      </c>
    </row>
    <row r="901">
      <c r="M901" s="16" t="n"/>
      <c r="N901" s="17" t="n"/>
      <c r="Q901" s="16" t="n"/>
      <c r="Z901" s="16" t="n"/>
      <c r="AB901" s="18">
        <f>IF($M901="","",ROUND(YEARFRAC($M901,TODAY()),1))</f>
        <v/>
      </c>
      <c r="AC901" s="19">
        <f>IF($Q901="","",IF($Q901&lt;TODAY(),"Expired",IF($Q901-TODAY()&lt;=90,"Expires within 90 days","In warranty")))</f>
        <v/>
      </c>
      <c r="AD901" s="20">
        <f>IF(OR($M901="",$C901=""),"",IFERROR(EDATE($M901,VALUE(INDEX(Lists!$B$2:$B$11,MATCH($C901,Lists!$A$2:$A$11,0)))),""))</f>
        <v/>
      </c>
      <c r="AE901" s="19">
        <f>IF($AD901="","",IF($AD901&lt;TODAY(),"Overdue",IF($AD901-TODAY()&lt;=90,"Due within 90 days","OK")))</f>
        <v/>
      </c>
      <c r="AF901" s="19">
        <f>IF($A901="","",IF(OR($T901="",$U901=""),"Incomplete",IF(OR($T901="No",$U901="Not enrolled"),"Review","OK")))</f>
        <v/>
      </c>
    </row>
    <row r="902">
      <c r="M902" s="16" t="n"/>
      <c r="N902" s="17" t="n"/>
      <c r="Q902" s="16" t="n"/>
      <c r="Z902" s="16" t="n"/>
      <c r="AB902" s="18">
        <f>IF($M902="","",ROUND(YEARFRAC($M902,TODAY()),1))</f>
        <v/>
      </c>
      <c r="AC902" s="19">
        <f>IF($Q902="","",IF($Q902&lt;TODAY(),"Expired",IF($Q902-TODAY()&lt;=90,"Expires within 90 days","In warranty")))</f>
        <v/>
      </c>
      <c r="AD902" s="20">
        <f>IF(OR($M902="",$C902=""),"",IFERROR(EDATE($M902,VALUE(INDEX(Lists!$B$2:$B$11,MATCH($C902,Lists!$A$2:$A$11,0)))),""))</f>
        <v/>
      </c>
      <c r="AE902" s="19">
        <f>IF($AD902="","",IF($AD902&lt;TODAY(),"Overdue",IF($AD902-TODAY()&lt;=90,"Due within 90 days","OK")))</f>
        <v/>
      </c>
      <c r="AF902" s="19">
        <f>IF($A902="","",IF(OR($T902="",$U902=""),"Incomplete",IF(OR($T902="No",$U902="Not enrolled"),"Review","OK")))</f>
        <v/>
      </c>
    </row>
    <row r="903">
      <c r="M903" s="16" t="n"/>
      <c r="N903" s="17" t="n"/>
      <c r="Q903" s="16" t="n"/>
      <c r="Z903" s="16" t="n"/>
      <c r="AB903" s="18">
        <f>IF($M903="","",ROUND(YEARFRAC($M903,TODAY()),1))</f>
        <v/>
      </c>
      <c r="AC903" s="19">
        <f>IF($Q903="","",IF($Q903&lt;TODAY(),"Expired",IF($Q903-TODAY()&lt;=90,"Expires within 90 days","In warranty")))</f>
        <v/>
      </c>
      <c r="AD903" s="20">
        <f>IF(OR($M903="",$C903=""),"",IFERROR(EDATE($M903,VALUE(INDEX(Lists!$B$2:$B$11,MATCH($C903,Lists!$A$2:$A$11,0)))),""))</f>
        <v/>
      </c>
      <c r="AE903" s="19">
        <f>IF($AD903="","",IF($AD903&lt;TODAY(),"Overdue",IF($AD903-TODAY()&lt;=90,"Due within 90 days","OK")))</f>
        <v/>
      </c>
      <c r="AF903" s="19">
        <f>IF($A903="","",IF(OR($T903="",$U903=""),"Incomplete",IF(OR($T903="No",$U903="Not enrolled"),"Review","OK")))</f>
        <v/>
      </c>
    </row>
    <row r="904">
      <c r="M904" s="16" t="n"/>
      <c r="N904" s="17" t="n"/>
      <c r="Q904" s="16" t="n"/>
      <c r="Z904" s="16" t="n"/>
      <c r="AB904" s="18">
        <f>IF($M904="","",ROUND(YEARFRAC($M904,TODAY()),1))</f>
        <v/>
      </c>
      <c r="AC904" s="19">
        <f>IF($Q904="","",IF($Q904&lt;TODAY(),"Expired",IF($Q904-TODAY()&lt;=90,"Expires within 90 days","In warranty")))</f>
        <v/>
      </c>
      <c r="AD904" s="20">
        <f>IF(OR($M904="",$C904=""),"",IFERROR(EDATE($M904,VALUE(INDEX(Lists!$B$2:$B$11,MATCH($C904,Lists!$A$2:$A$11,0)))),""))</f>
        <v/>
      </c>
      <c r="AE904" s="19">
        <f>IF($AD904="","",IF($AD904&lt;TODAY(),"Overdue",IF($AD904-TODAY()&lt;=90,"Due within 90 days","OK")))</f>
        <v/>
      </c>
      <c r="AF904" s="19">
        <f>IF($A904="","",IF(OR($T904="",$U904=""),"Incomplete",IF(OR($T904="No",$U904="Not enrolled"),"Review","OK")))</f>
        <v/>
      </c>
    </row>
    <row r="905">
      <c r="M905" s="16" t="n"/>
      <c r="N905" s="17" t="n"/>
      <c r="Q905" s="16" t="n"/>
      <c r="Z905" s="16" t="n"/>
      <c r="AB905" s="18">
        <f>IF($M905="","",ROUND(YEARFRAC($M905,TODAY()),1))</f>
        <v/>
      </c>
      <c r="AC905" s="19">
        <f>IF($Q905="","",IF($Q905&lt;TODAY(),"Expired",IF($Q905-TODAY()&lt;=90,"Expires within 90 days","In warranty")))</f>
        <v/>
      </c>
      <c r="AD905" s="20">
        <f>IF(OR($M905="",$C905=""),"",IFERROR(EDATE($M905,VALUE(INDEX(Lists!$B$2:$B$11,MATCH($C905,Lists!$A$2:$A$11,0)))),""))</f>
        <v/>
      </c>
      <c r="AE905" s="19">
        <f>IF($AD905="","",IF($AD905&lt;TODAY(),"Overdue",IF($AD905-TODAY()&lt;=90,"Due within 90 days","OK")))</f>
        <v/>
      </c>
      <c r="AF905" s="19">
        <f>IF($A905="","",IF(OR($T905="",$U905=""),"Incomplete",IF(OR($T905="No",$U905="Not enrolled"),"Review","OK")))</f>
        <v/>
      </c>
    </row>
    <row r="906">
      <c r="M906" s="16" t="n"/>
      <c r="N906" s="17" t="n"/>
      <c r="Q906" s="16" t="n"/>
      <c r="Z906" s="16" t="n"/>
      <c r="AB906" s="18">
        <f>IF($M906="","",ROUND(YEARFRAC($M906,TODAY()),1))</f>
        <v/>
      </c>
      <c r="AC906" s="19">
        <f>IF($Q906="","",IF($Q906&lt;TODAY(),"Expired",IF($Q906-TODAY()&lt;=90,"Expires within 90 days","In warranty")))</f>
        <v/>
      </c>
      <c r="AD906" s="20">
        <f>IF(OR($M906="",$C906=""),"",IFERROR(EDATE($M906,VALUE(INDEX(Lists!$B$2:$B$11,MATCH($C906,Lists!$A$2:$A$11,0)))),""))</f>
        <v/>
      </c>
      <c r="AE906" s="19">
        <f>IF($AD906="","",IF($AD906&lt;TODAY(),"Overdue",IF($AD906-TODAY()&lt;=90,"Due within 90 days","OK")))</f>
        <v/>
      </c>
      <c r="AF906" s="19">
        <f>IF($A906="","",IF(OR($T906="",$U906=""),"Incomplete",IF(OR($T906="No",$U906="Not enrolled"),"Review","OK")))</f>
        <v/>
      </c>
    </row>
    <row r="907">
      <c r="M907" s="16" t="n"/>
      <c r="N907" s="17" t="n"/>
      <c r="Q907" s="16" t="n"/>
      <c r="Z907" s="16" t="n"/>
      <c r="AB907" s="18">
        <f>IF($M907="","",ROUND(YEARFRAC($M907,TODAY()),1))</f>
        <v/>
      </c>
      <c r="AC907" s="19">
        <f>IF($Q907="","",IF($Q907&lt;TODAY(),"Expired",IF($Q907-TODAY()&lt;=90,"Expires within 90 days","In warranty")))</f>
        <v/>
      </c>
      <c r="AD907" s="20">
        <f>IF(OR($M907="",$C907=""),"",IFERROR(EDATE($M907,VALUE(INDEX(Lists!$B$2:$B$11,MATCH($C907,Lists!$A$2:$A$11,0)))),""))</f>
        <v/>
      </c>
      <c r="AE907" s="19">
        <f>IF($AD907="","",IF($AD907&lt;TODAY(),"Overdue",IF($AD907-TODAY()&lt;=90,"Due within 90 days","OK")))</f>
        <v/>
      </c>
      <c r="AF907" s="19">
        <f>IF($A907="","",IF(OR($T907="",$U907=""),"Incomplete",IF(OR($T907="No",$U907="Not enrolled"),"Review","OK")))</f>
        <v/>
      </c>
    </row>
    <row r="908">
      <c r="M908" s="16" t="n"/>
      <c r="N908" s="17" t="n"/>
      <c r="Q908" s="16" t="n"/>
      <c r="Z908" s="16" t="n"/>
      <c r="AB908" s="18">
        <f>IF($M908="","",ROUND(YEARFRAC($M908,TODAY()),1))</f>
        <v/>
      </c>
      <c r="AC908" s="19">
        <f>IF($Q908="","",IF($Q908&lt;TODAY(),"Expired",IF($Q908-TODAY()&lt;=90,"Expires within 90 days","In warranty")))</f>
        <v/>
      </c>
      <c r="AD908" s="20">
        <f>IF(OR($M908="",$C908=""),"",IFERROR(EDATE($M908,VALUE(INDEX(Lists!$B$2:$B$11,MATCH($C908,Lists!$A$2:$A$11,0)))),""))</f>
        <v/>
      </c>
      <c r="AE908" s="19">
        <f>IF($AD908="","",IF($AD908&lt;TODAY(),"Overdue",IF($AD908-TODAY()&lt;=90,"Due within 90 days","OK")))</f>
        <v/>
      </c>
      <c r="AF908" s="19">
        <f>IF($A908="","",IF(OR($T908="",$U908=""),"Incomplete",IF(OR($T908="No",$U908="Not enrolled"),"Review","OK")))</f>
        <v/>
      </c>
    </row>
    <row r="909">
      <c r="M909" s="16" t="n"/>
      <c r="N909" s="17" t="n"/>
      <c r="Q909" s="16" t="n"/>
      <c r="Z909" s="16" t="n"/>
      <c r="AB909" s="18">
        <f>IF($M909="","",ROUND(YEARFRAC($M909,TODAY()),1))</f>
        <v/>
      </c>
      <c r="AC909" s="19">
        <f>IF($Q909="","",IF($Q909&lt;TODAY(),"Expired",IF($Q909-TODAY()&lt;=90,"Expires within 90 days","In warranty")))</f>
        <v/>
      </c>
      <c r="AD909" s="20">
        <f>IF(OR($M909="",$C909=""),"",IFERROR(EDATE($M909,VALUE(INDEX(Lists!$B$2:$B$11,MATCH($C909,Lists!$A$2:$A$11,0)))),""))</f>
        <v/>
      </c>
      <c r="AE909" s="19">
        <f>IF($AD909="","",IF($AD909&lt;TODAY(),"Overdue",IF($AD909-TODAY()&lt;=90,"Due within 90 days","OK")))</f>
        <v/>
      </c>
      <c r="AF909" s="19">
        <f>IF($A909="","",IF(OR($T909="",$U909=""),"Incomplete",IF(OR($T909="No",$U909="Not enrolled"),"Review","OK")))</f>
        <v/>
      </c>
    </row>
    <row r="910">
      <c r="M910" s="16" t="n"/>
      <c r="N910" s="17" t="n"/>
      <c r="Q910" s="16" t="n"/>
      <c r="Z910" s="16" t="n"/>
      <c r="AB910" s="18">
        <f>IF($M910="","",ROUND(YEARFRAC($M910,TODAY()),1))</f>
        <v/>
      </c>
      <c r="AC910" s="19">
        <f>IF($Q910="","",IF($Q910&lt;TODAY(),"Expired",IF($Q910-TODAY()&lt;=90,"Expires within 90 days","In warranty")))</f>
        <v/>
      </c>
      <c r="AD910" s="20">
        <f>IF(OR($M910="",$C910=""),"",IFERROR(EDATE($M910,VALUE(INDEX(Lists!$B$2:$B$11,MATCH($C910,Lists!$A$2:$A$11,0)))),""))</f>
        <v/>
      </c>
      <c r="AE910" s="19">
        <f>IF($AD910="","",IF($AD910&lt;TODAY(),"Overdue",IF($AD910-TODAY()&lt;=90,"Due within 90 days","OK")))</f>
        <v/>
      </c>
      <c r="AF910" s="19">
        <f>IF($A910="","",IF(OR($T910="",$U910=""),"Incomplete",IF(OR($T910="No",$U910="Not enrolled"),"Review","OK")))</f>
        <v/>
      </c>
    </row>
    <row r="911">
      <c r="M911" s="16" t="n"/>
      <c r="N911" s="17" t="n"/>
      <c r="Q911" s="16" t="n"/>
      <c r="Z911" s="16" t="n"/>
      <c r="AB911" s="18">
        <f>IF($M911="","",ROUND(YEARFRAC($M911,TODAY()),1))</f>
        <v/>
      </c>
      <c r="AC911" s="19">
        <f>IF($Q911="","",IF($Q911&lt;TODAY(),"Expired",IF($Q911-TODAY()&lt;=90,"Expires within 90 days","In warranty")))</f>
        <v/>
      </c>
      <c r="AD911" s="20">
        <f>IF(OR($M911="",$C911=""),"",IFERROR(EDATE($M911,VALUE(INDEX(Lists!$B$2:$B$11,MATCH($C911,Lists!$A$2:$A$11,0)))),""))</f>
        <v/>
      </c>
      <c r="AE911" s="19">
        <f>IF($AD911="","",IF($AD911&lt;TODAY(),"Overdue",IF($AD911-TODAY()&lt;=90,"Due within 90 days","OK")))</f>
        <v/>
      </c>
      <c r="AF911" s="19">
        <f>IF($A911="","",IF(OR($T911="",$U911=""),"Incomplete",IF(OR($T911="No",$U911="Not enrolled"),"Review","OK")))</f>
        <v/>
      </c>
    </row>
    <row r="912">
      <c r="M912" s="16" t="n"/>
      <c r="N912" s="17" t="n"/>
      <c r="Q912" s="16" t="n"/>
      <c r="Z912" s="16" t="n"/>
      <c r="AB912" s="18">
        <f>IF($M912="","",ROUND(YEARFRAC($M912,TODAY()),1))</f>
        <v/>
      </c>
      <c r="AC912" s="19">
        <f>IF($Q912="","",IF($Q912&lt;TODAY(),"Expired",IF($Q912-TODAY()&lt;=90,"Expires within 90 days","In warranty")))</f>
        <v/>
      </c>
      <c r="AD912" s="20">
        <f>IF(OR($M912="",$C912=""),"",IFERROR(EDATE($M912,VALUE(INDEX(Lists!$B$2:$B$11,MATCH($C912,Lists!$A$2:$A$11,0)))),""))</f>
        <v/>
      </c>
      <c r="AE912" s="19">
        <f>IF($AD912="","",IF($AD912&lt;TODAY(),"Overdue",IF($AD912-TODAY()&lt;=90,"Due within 90 days","OK")))</f>
        <v/>
      </c>
      <c r="AF912" s="19">
        <f>IF($A912="","",IF(OR($T912="",$U912=""),"Incomplete",IF(OR($T912="No",$U912="Not enrolled"),"Review","OK")))</f>
        <v/>
      </c>
    </row>
    <row r="913">
      <c r="M913" s="16" t="n"/>
      <c r="N913" s="17" t="n"/>
      <c r="Q913" s="16" t="n"/>
      <c r="Z913" s="16" t="n"/>
      <c r="AB913" s="18">
        <f>IF($M913="","",ROUND(YEARFRAC($M913,TODAY()),1))</f>
        <v/>
      </c>
      <c r="AC913" s="19">
        <f>IF($Q913="","",IF($Q913&lt;TODAY(),"Expired",IF($Q913-TODAY()&lt;=90,"Expires within 90 days","In warranty")))</f>
        <v/>
      </c>
      <c r="AD913" s="20">
        <f>IF(OR($M913="",$C913=""),"",IFERROR(EDATE($M913,VALUE(INDEX(Lists!$B$2:$B$11,MATCH($C913,Lists!$A$2:$A$11,0)))),""))</f>
        <v/>
      </c>
      <c r="AE913" s="19">
        <f>IF($AD913="","",IF($AD913&lt;TODAY(),"Overdue",IF($AD913-TODAY()&lt;=90,"Due within 90 days","OK")))</f>
        <v/>
      </c>
      <c r="AF913" s="19">
        <f>IF($A913="","",IF(OR($T913="",$U913=""),"Incomplete",IF(OR($T913="No",$U913="Not enrolled"),"Review","OK")))</f>
        <v/>
      </c>
    </row>
    <row r="914">
      <c r="M914" s="16" t="n"/>
      <c r="N914" s="17" t="n"/>
      <c r="Q914" s="16" t="n"/>
      <c r="Z914" s="16" t="n"/>
      <c r="AB914" s="18">
        <f>IF($M914="","",ROUND(YEARFRAC($M914,TODAY()),1))</f>
        <v/>
      </c>
      <c r="AC914" s="19">
        <f>IF($Q914="","",IF($Q914&lt;TODAY(),"Expired",IF($Q914-TODAY()&lt;=90,"Expires within 90 days","In warranty")))</f>
        <v/>
      </c>
      <c r="AD914" s="20">
        <f>IF(OR($M914="",$C914=""),"",IFERROR(EDATE($M914,VALUE(INDEX(Lists!$B$2:$B$11,MATCH($C914,Lists!$A$2:$A$11,0)))),""))</f>
        <v/>
      </c>
      <c r="AE914" s="19">
        <f>IF($AD914="","",IF($AD914&lt;TODAY(),"Overdue",IF($AD914-TODAY()&lt;=90,"Due within 90 days","OK")))</f>
        <v/>
      </c>
      <c r="AF914" s="19">
        <f>IF($A914="","",IF(OR($T914="",$U914=""),"Incomplete",IF(OR($T914="No",$U914="Not enrolled"),"Review","OK")))</f>
        <v/>
      </c>
    </row>
    <row r="915">
      <c r="M915" s="16" t="n"/>
      <c r="N915" s="17" t="n"/>
      <c r="Q915" s="16" t="n"/>
      <c r="Z915" s="16" t="n"/>
      <c r="AB915" s="18">
        <f>IF($M915="","",ROUND(YEARFRAC($M915,TODAY()),1))</f>
        <v/>
      </c>
      <c r="AC915" s="19">
        <f>IF($Q915="","",IF($Q915&lt;TODAY(),"Expired",IF($Q915-TODAY()&lt;=90,"Expires within 90 days","In warranty")))</f>
        <v/>
      </c>
      <c r="AD915" s="20">
        <f>IF(OR($M915="",$C915=""),"",IFERROR(EDATE($M915,VALUE(INDEX(Lists!$B$2:$B$11,MATCH($C915,Lists!$A$2:$A$11,0)))),""))</f>
        <v/>
      </c>
      <c r="AE915" s="19">
        <f>IF($AD915="","",IF($AD915&lt;TODAY(),"Overdue",IF($AD915-TODAY()&lt;=90,"Due within 90 days","OK")))</f>
        <v/>
      </c>
      <c r="AF915" s="19">
        <f>IF($A915="","",IF(OR($T915="",$U915=""),"Incomplete",IF(OR($T915="No",$U915="Not enrolled"),"Review","OK")))</f>
        <v/>
      </c>
    </row>
    <row r="916">
      <c r="M916" s="16" t="n"/>
      <c r="N916" s="17" t="n"/>
      <c r="Q916" s="16" t="n"/>
      <c r="Z916" s="16" t="n"/>
      <c r="AB916" s="18">
        <f>IF($M916="","",ROUND(YEARFRAC($M916,TODAY()),1))</f>
        <v/>
      </c>
      <c r="AC916" s="19">
        <f>IF($Q916="","",IF($Q916&lt;TODAY(),"Expired",IF($Q916-TODAY()&lt;=90,"Expires within 90 days","In warranty")))</f>
        <v/>
      </c>
      <c r="AD916" s="20">
        <f>IF(OR($M916="",$C916=""),"",IFERROR(EDATE($M916,VALUE(INDEX(Lists!$B$2:$B$11,MATCH($C916,Lists!$A$2:$A$11,0)))),""))</f>
        <v/>
      </c>
      <c r="AE916" s="19">
        <f>IF($AD916="","",IF($AD916&lt;TODAY(),"Overdue",IF($AD916-TODAY()&lt;=90,"Due within 90 days","OK")))</f>
        <v/>
      </c>
      <c r="AF916" s="19">
        <f>IF($A916="","",IF(OR($T916="",$U916=""),"Incomplete",IF(OR($T916="No",$U916="Not enrolled"),"Review","OK")))</f>
        <v/>
      </c>
    </row>
    <row r="917">
      <c r="M917" s="16" t="n"/>
      <c r="N917" s="17" t="n"/>
      <c r="Q917" s="16" t="n"/>
      <c r="Z917" s="16" t="n"/>
      <c r="AB917" s="18">
        <f>IF($M917="","",ROUND(YEARFRAC($M917,TODAY()),1))</f>
        <v/>
      </c>
      <c r="AC917" s="19">
        <f>IF($Q917="","",IF($Q917&lt;TODAY(),"Expired",IF($Q917-TODAY()&lt;=90,"Expires within 90 days","In warranty")))</f>
        <v/>
      </c>
      <c r="AD917" s="20">
        <f>IF(OR($M917="",$C917=""),"",IFERROR(EDATE($M917,VALUE(INDEX(Lists!$B$2:$B$11,MATCH($C917,Lists!$A$2:$A$11,0)))),""))</f>
        <v/>
      </c>
      <c r="AE917" s="19">
        <f>IF($AD917="","",IF($AD917&lt;TODAY(),"Overdue",IF($AD917-TODAY()&lt;=90,"Due within 90 days","OK")))</f>
        <v/>
      </c>
      <c r="AF917" s="19">
        <f>IF($A917="","",IF(OR($T917="",$U917=""),"Incomplete",IF(OR($T917="No",$U917="Not enrolled"),"Review","OK")))</f>
        <v/>
      </c>
    </row>
    <row r="918">
      <c r="M918" s="16" t="n"/>
      <c r="N918" s="17" t="n"/>
      <c r="Q918" s="16" t="n"/>
      <c r="Z918" s="16" t="n"/>
      <c r="AB918" s="18">
        <f>IF($M918="","",ROUND(YEARFRAC($M918,TODAY()),1))</f>
        <v/>
      </c>
      <c r="AC918" s="19">
        <f>IF($Q918="","",IF($Q918&lt;TODAY(),"Expired",IF($Q918-TODAY()&lt;=90,"Expires within 90 days","In warranty")))</f>
        <v/>
      </c>
      <c r="AD918" s="20">
        <f>IF(OR($M918="",$C918=""),"",IFERROR(EDATE($M918,VALUE(INDEX(Lists!$B$2:$B$11,MATCH($C918,Lists!$A$2:$A$11,0)))),""))</f>
        <v/>
      </c>
      <c r="AE918" s="19">
        <f>IF($AD918="","",IF($AD918&lt;TODAY(),"Overdue",IF($AD918-TODAY()&lt;=90,"Due within 90 days","OK")))</f>
        <v/>
      </c>
      <c r="AF918" s="19">
        <f>IF($A918="","",IF(OR($T918="",$U918=""),"Incomplete",IF(OR($T918="No",$U918="Not enrolled"),"Review","OK")))</f>
        <v/>
      </c>
    </row>
    <row r="919">
      <c r="M919" s="16" t="n"/>
      <c r="N919" s="17" t="n"/>
      <c r="Q919" s="16" t="n"/>
      <c r="Z919" s="16" t="n"/>
      <c r="AB919" s="18">
        <f>IF($M919="","",ROUND(YEARFRAC($M919,TODAY()),1))</f>
        <v/>
      </c>
      <c r="AC919" s="19">
        <f>IF($Q919="","",IF($Q919&lt;TODAY(),"Expired",IF($Q919-TODAY()&lt;=90,"Expires within 90 days","In warranty")))</f>
        <v/>
      </c>
      <c r="AD919" s="20">
        <f>IF(OR($M919="",$C919=""),"",IFERROR(EDATE($M919,VALUE(INDEX(Lists!$B$2:$B$11,MATCH($C919,Lists!$A$2:$A$11,0)))),""))</f>
        <v/>
      </c>
      <c r="AE919" s="19">
        <f>IF($AD919="","",IF($AD919&lt;TODAY(),"Overdue",IF($AD919-TODAY()&lt;=90,"Due within 90 days","OK")))</f>
        <v/>
      </c>
      <c r="AF919" s="19">
        <f>IF($A919="","",IF(OR($T919="",$U919=""),"Incomplete",IF(OR($T919="No",$U919="Not enrolled"),"Review","OK")))</f>
        <v/>
      </c>
    </row>
    <row r="920">
      <c r="M920" s="16" t="n"/>
      <c r="N920" s="17" t="n"/>
      <c r="Q920" s="16" t="n"/>
      <c r="Z920" s="16" t="n"/>
      <c r="AB920" s="18">
        <f>IF($M920="","",ROUND(YEARFRAC($M920,TODAY()),1))</f>
        <v/>
      </c>
      <c r="AC920" s="19">
        <f>IF($Q920="","",IF($Q920&lt;TODAY(),"Expired",IF($Q920-TODAY()&lt;=90,"Expires within 90 days","In warranty")))</f>
        <v/>
      </c>
      <c r="AD920" s="20">
        <f>IF(OR($M920="",$C920=""),"",IFERROR(EDATE($M920,VALUE(INDEX(Lists!$B$2:$B$11,MATCH($C920,Lists!$A$2:$A$11,0)))),""))</f>
        <v/>
      </c>
      <c r="AE920" s="19">
        <f>IF($AD920="","",IF($AD920&lt;TODAY(),"Overdue",IF($AD920-TODAY()&lt;=90,"Due within 90 days","OK")))</f>
        <v/>
      </c>
      <c r="AF920" s="19">
        <f>IF($A920="","",IF(OR($T920="",$U920=""),"Incomplete",IF(OR($T920="No",$U920="Not enrolled"),"Review","OK")))</f>
        <v/>
      </c>
    </row>
    <row r="921">
      <c r="M921" s="16" t="n"/>
      <c r="N921" s="17" t="n"/>
      <c r="Q921" s="16" t="n"/>
      <c r="Z921" s="16" t="n"/>
      <c r="AB921" s="18">
        <f>IF($M921="","",ROUND(YEARFRAC($M921,TODAY()),1))</f>
        <v/>
      </c>
      <c r="AC921" s="19">
        <f>IF($Q921="","",IF($Q921&lt;TODAY(),"Expired",IF($Q921-TODAY()&lt;=90,"Expires within 90 days","In warranty")))</f>
        <v/>
      </c>
      <c r="AD921" s="20">
        <f>IF(OR($M921="",$C921=""),"",IFERROR(EDATE($M921,VALUE(INDEX(Lists!$B$2:$B$11,MATCH($C921,Lists!$A$2:$A$11,0)))),""))</f>
        <v/>
      </c>
      <c r="AE921" s="19">
        <f>IF($AD921="","",IF($AD921&lt;TODAY(),"Overdue",IF($AD921-TODAY()&lt;=90,"Due within 90 days","OK")))</f>
        <v/>
      </c>
      <c r="AF921" s="19">
        <f>IF($A921="","",IF(OR($T921="",$U921=""),"Incomplete",IF(OR($T921="No",$U921="Not enrolled"),"Review","OK")))</f>
        <v/>
      </c>
    </row>
    <row r="922">
      <c r="M922" s="16" t="n"/>
      <c r="N922" s="17" t="n"/>
      <c r="Q922" s="16" t="n"/>
      <c r="Z922" s="16" t="n"/>
      <c r="AB922" s="18">
        <f>IF($M922="","",ROUND(YEARFRAC($M922,TODAY()),1))</f>
        <v/>
      </c>
      <c r="AC922" s="19">
        <f>IF($Q922="","",IF($Q922&lt;TODAY(),"Expired",IF($Q922-TODAY()&lt;=90,"Expires within 90 days","In warranty")))</f>
        <v/>
      </c>
      <c r="AD922" s="20">
        <f>IF(OR($M922="",$C922=""),"",IFERROR(EDATE($M922,VALUE(INDEX(Lists!$B$2:$B$11,MATCH($C922,Lists!$A$2:$A$11,0)))),""))</f>
        <v/>
      </c>
      <c r="AE922" s="19">
        <f>IF($AD922="","",IF($AD922&lt;TODAY(),"Overdue",IF($AD922-TODAY()&lt;=90,"Due within 90 days","OK")))</f>
        <v/>
      </c>
      <c r="AF922" s="19">
        <f>IF($A922="","",IF(OR($T922="",$U922=""),"Incomplete",IF(OR($T922="No",$U922="Not enrolled"),"Review","OK")))</f>
        <v/>
      </c>
    </row>
    <row r="923">
      <c r="M923" s="16" t="n"/>
      <c r="N923" s="17" t="n"/>
      <c r="Q923" s="16" t="n"/>
      <c r="Z923" s="16" t="n"/>
      <c r="AB923" s="18">
        <f>IF($M923="","",ROUND(YEARFRAC($M923,TODAY()),1))</f>
        <v/>
      </c>
      <c r="AC923" s="19">
        <f>IF($Q923="","",IF($Q923&lt;TODAY(),"Expired",IF($Q923-TODAY()&lt;=90,"Expires within 90 days","In warranty")))</f>
        <v/>
      </c>
      <c r="AD923" s="20">
        <f>IF(OR($M923="",$C923=""),"",IFERROR(EDATE($M923,VALUE(INDEX(Lists!$B$2:$B$11,MATCH($C923,Lists!$A$2:$A$11,0)))),""))</f>
        <v/>
      </c>
      <c r="AE923" s="19">
        <f>IF($AD923="","",IF($AD923&lt;TODAY(),"Overdue",IF($AD923-TODAY()&lt;=90,"Due within 90 days","OK")))</f>
        <v/>
      </c>
      <c r="AF923" s="19">
        <f>IF($A923="","",IF(OR($T923="",$U923=""),"Incomplete",IF(OR($T923="No",$U923="Not enrolled"),"Review","OK")))</f>
        <v/>
      </c>
    </row>
    <row r="924">
      <c r="M924" s="16" t="n"/>
      <c r="N924" s="17" t="n"/>
      <c r="Q924" s="16" t="n"/>
      <c r="Z924" s="16" t="n"/>
      <c r="AB924" s="18">
        <f>IF($M924="","",ROUND(YEARFRAC($M924,TODAY()),1))</f>
        <v/>
      </c>
      <c r="AC924" s="19">
        <f>IF($Q924="","",IF($Q924&lt;TODAY(),"Expired",IF($Q924-TODAY()&lt;=90,"Expires within 90 days","In warranty")))</f>
        <v/>
      </c>
      <c r="AD924" s="20">
        <f>IF(OR($M924="",$C924=""),"",IFERROR(EDATE($M924,VALUE(INDEX(Lists!$B$2:$B$11,MATCH($C924,Lists!$A$2:$A$11,0)))),""))</f>
        <v/>
      </c>
      <c r="AE924" s="19">
        <f>IF($AD924="","",IF($AD924&lt;TODAY(),"Overdue",IF($AD924-TODAY()&lt;=90,"Due within 90 days","OK")))</f>
        <v/>
      </c>
      <c r="AF924" s="19">
        <f>IF($A924="","",IF(OR($T924="",$U924=""),"Incomplete",IF(OR($T924="No",$U924="Not enrolled"),"Review","OK")))</f>
        <v/>
      </c>
    </row>
    <row r="925">
      <c r="M925" s="16" t="n"/>
      <c r="N925" s="17" t="n"/>
      <c r="Q925" s="16" t="n"/>
      <c r="Z925" s="16" t="n"/>
      <c r="AB925" s="18">
        <f>IF($M925="","",ROUND(YEARFRAC($M925,TODAY()),1))</f>
        <v/>
      </c>
      <c r="AC925" s="19">
        <f>IF($Q925="","",IF($Q925&lt;TODAY(),"Expired",IF($Q925-TODAY()&lt;=90,"Expires within 90 days","In warranty")))</f>
        <v/>
      </c>
      <c r="AD925" s="20">
        <f>IF(OR($M925="",$C925=""),"",IFERROR(EDATE($M925,VALUE(INDEX(Lists!$B$2:$B$11,MATCH($C925,Lists!$A$2:$A$11,0)))),""))</f>
        <v/>
      </c>
      <c r="AE925" s="19">
        <f>IF($AD925="","",IF($AD925&lt;TODAY(),"Overdue",IF($AD925-TODAY()&lt;=90,"Due within 90 days","OK")))</f>
        <v/>
      </c>
      <c r="AF925" s="19">
        <f>IF($A925="","",IF(OR($T925="",$U925=""),"Incomplete",IF(OR($T925="No",$U925="Not enrolled"),"Review","OK")))</f>
        <v/>
      </c>
    </row>
    <row r="926">
      <c r="M926" s="16" t="n"/>
      <c r="N926" s="17" t="n"/>
      <c r="Q926" s="16" t="n"/>
      <c r="Z926" s="16" t="n"/>
      <c r="AB926" s="18">
        <f>IF($M926="","",ROUND(YEARFRAC($M926,TODAY()),1))</f>
        <v/>
      </c>
      <c r="AC926" s="19">
        <f>IF($Q926="","",IF($Q926&lt;TODAY(),"Expired",IF($Q926-TODAY()&lt;=90,"Expires within 90 days","In warranty")))</f>
        <v/>
      </c>
      <c r="AD926" s="20">
        <f>IF(OR($M926="",$C926=""),"",IFERROR(EDATE($M926,VALUE(INDEX(Lists!$B$2:$B$11,MATCH($C926,Lists!$A$2:$A$11,0)))),""))</f>
        <v/>
      </c>
      <c r="AE926" s="19">
        <f>IF($AD926="","",IF($AD926&lt;TODAY(),"Overdue",IF($AD926-TODAY()&lt;=90,"Due within 90 days","OK")))</f>
        <v/>
      </c>
      <c r="AF926" s="19">
        <f>IF($A926="","",IF(OR($T926="",$U926=""),"Incomplete",IF(OR($T926="No",$U926="Not enrolled"),"Review","OK")))</f>
        <v/>
      </c>
    </row>
    <row r="927">
      <c r="M927" s="16" t="n"/>
      <c r="N927" s="17" t="n"/>
      <c r="Q927" s="16" t="n"/>
      <c r="Z927" s="16" t="n"/>
      <c r="AB927" s="18">
        <f>IF($M927="","",ROUND(YEARFRAC($M927,TODAY()),1))</f>
        <v/>
      </c>
      <c r="AC927" s="19">
        <f>IF($Q927="","",IF($Q927&lt;TODAY(),"Expired",IF($Q927-TODAY()&lt;=90,"Expires within 90 days","In warranty")))</f>
        <v/>
      </c>
      <c r="AD927" s="20">
        <f>IF(OR($M927="",$C927=""),"",IFERROR(EDATE($M927,VALUE(INDEX(Lists!$B$2:$B$11,MATCH($C927,Lists!$A$2:$A$11,0)))),""))</f>
        <v/>
      </c>
      <c r="AE927" s="19">
        <f>IF($AD927="","",IF($AD927&lt;TODAY(),"Overdue",IF($AD927-TODAY()&lt;=90,"Due within 90 days","OK")))</f>
        <v/>
      </c>
      <c r="AF927" s="19">
        <f>IF($A927="","",IF(OR($T927="",$U927=""),"Incomplete",IF(OR($T927="No",$U927="Not enrolled"),"Review","OK")))</f>
        <v/>
      </c>
    </row>
    <row r="928">
      <c r="M928" s="16" t="n"/>
      <c r="N928" s="17" t="n"/>
      <c r="Q928" s="16" t="n"/>
      <c r="Z928" s="16" t="n"/>
      <c r="AB928" s="18">
        <f>IF($M928="","",ROUND(YEARFRAC($M928,TODAY()),1))</f>
        <v/>
      </c>
      <c r="AC928" s="19">
        <f>IF($Q928="","",IF($Q928&lt;TODAY(),"Expired",IF($Q928-TODAY()&lt;=90,"Expires within 90 days","In warranty")))</f>
        <v/>
      </c>
      <c r="AD928" s="20">
        <f>IF(OR($M928="",$C928=""),"",IFERROR(EDATE($M928,VALUE(INDEX(Lists!$B$2:$B$11,MATCH($C928,Lists!$A$2:$A$11,0)))),""))</f>
        <v/>
      </c>
      <c r="AE928" s="19">
        <f>IF($AD928="","",IF($AD928&lt;TODAY(),"Overdue",IF($AD928-TODAY()&lt;=90,"Due within 90 days","OK")))</f>
        <v/>
      </c>
      <c r="AF928" s="19">
        <f>IF($A928="","",IF(OR($T928="",$U928=""),"Incomplete",IF(OR($T928="No",$U928="Not enrolled"),"Review","OK")))</f>
        <v/>
      </c>
    </row>
    <row r="929">
      <c r="M929" s="16" t="n"/>
      <c r="N929" s="17" t="n"/>
      <c r="Q929" s="16" t="n"/>
      <c r="Z929" s="16" t="n"/>
      <c r="AB929" s="18">
        <f>IF($M929="","",ROUND(YEARFRAC($M929,TODAY()),1))</f>
        <v/>
      </c>
      <c r="AC929" s="19">
        <f>IF($Q929="","",IF($Q929&lt;TODAY(),"Expired",IF($Q929-TODAY()&lt;=90,"Expires within 90 days","In warranty")))</f>
        <v/>
      </c>
      <c r="AD929" s="20">
        <f>IF(OR($M929="",$C929=""),"",IFERROR(EDATE($M929,VALUE(INDEX(Lists!$B$2:$B$11,MATCH($C929,Lists!$A$2:$A$11,0)))),""))</f>
        <v/>
      </c>
      <c r="AE929" s="19">
        <f>IF($AD929="","",IF($AD929&lt;TODAY(),"Overdue",IF($AD929-TODAY()&lt;=90,"Due within 90 days","OK")))</f>
        <v/>
      </c>
      <c r="AF929" s="19">
        <f>IF($A929="","",IF(OR($T929="",$U929=""),"Incomplete",IF(OR($T929="No",$U929="Not enrolled"),"Review","OK")))</f>
        <v/>
      </c>
    </row>
    <row r="930">
      <c r="M930" s="16" t="n"/>
      <c r="N930" s="17" t="n"/>
      <c r="Q930" s="16" t="n"/>
      <c r="Z930" s="16" t="n"/>
      <c r="AB930" s="18">
        <f>IF($M930="","",ROUND(YEARFRAC($M930,TODAY()),1))</f>
        <v/>
      </c>
      <c r="AC930" s="19">
        <f>IF($Q930="","",IF($Q930&lt;TODAY(),"Expired",IF($Q930-TODAY()&lt;=90,"Expires within 90 days","In warranty")))</f>
        <v/>
      </c>
      <c r="AD930" s="20">
        <f>IF(OR($M930="",$C930=""),"",IFERROR(EDATE($M930,VALUE(INDEX(Lists!$B$2:$B$11,MATCH($C930,Lists!$A$2:$A$11,0)))),""))</f>
        <v/>
      </c>
      <c r="AE930" s="19">
        <f>IF($AD930="","",IF($AD930&lt;TODAY(),"Overdue",IF($AD930-TODAY()&lt;=90,"Due within 90 days","OK")))</f>
        <v/>
      </c>
      <c r="AF930" s="19">
        <f>IF($A930="","",IF(OR($T930="",$U930=""),"Incomplete",IF(OR($T930="No",$U930="Not enrolled"),"Review","OK")))</f>
        <v/>
      </c>
    </row>
    <row r="931">
      <c r="M931" s="16" t="n"/>
      <c r="N931" s="17" t="n"/>
      <c r="Q931" s="16" t="n"/>
      <c r="Z931" s="16" t="n"/>
      <c r="AB931" s="18">
        <f>IF($M931="","",ROUND(YEARFRAC($M931,TODAY()),1))</f>
        <v/>
      </c>
      <c r="AC931" s="19">
        <f>IF($Q931="","",IF($Q931&lt;TODAY(),"Expired",IF($Q931-TODAY()&lt;=90,"Expires within 90 days","In warranty")))</f>
        <v/>
      </c>
      <c r="AD931" s="20">
        <f>IF(OR($M931="",$C931=""),"",IFERROR(EDATE($M931,VALUE(INDEX(Lists!$B$2:$B$11,MATCH($C931,Lists!$A$2:$A$11,0)))),""))</f>
        <v/>
      </c>
      <c r="AE931" s="19">
        <f>IF($AD931="","",IF($AD931&lt;TODAY(),"Overdue",IF($AD931-TODAY()&lt;=90,"Due within 90 days","OK")))</f>
        <v/>
      </c>
      <c r="AF931" s="19">
        <f>IF($A931="","",IF(OR($T931="",$U931=""),"Incomplete",IF(OR($T931="No",$U931="Not enrolled"),"Review","OK")))</f>
        <v/>
      </c>
    </row>
    <row r="932">
      <c r="M932" s="16" t="n"/>
      <c r="N932" s="17" t="n"/>
      <c r="Q932" s="16" t="n"/>
      <c r="Z932" s="16" t="n"/>
      <c r="AB932" s="18">
        <f>IF($M932="","",ROUND(YEARFRAC($M932,TODAY()),1))</f>
        <v/>
      </c>
      <c r="AC932" s="19">
        <f>IF($Q932="","",IF($Q932&lt;TODAY(),"Expired",IF($Q932-TODAY()&lt;=90,"Expires within 90 days","In warranty")))</f>
        <v/>
      </c>
      <c r="AD932" s="20">
        <f>IF(OR($M932="",$C932=""),"",IFERROR(EDATE($M932,VALUE(INDEX(Lists!$B$2:$B$11,MATCH($C932,Lists!$A$2:$A$11,0)))),""))</f>
        <v/>
      </c>
      <c r="AE932" s="19">
        <f>IF($AD932="","",IF($AD932&lt;TODAY(),"Overdue",IF($AD932-TODAY()&lt;=90,"Due within 90 days","OK")))</f>
        <v/>
      </c>
      <c r="AF932" s="19">
        <f>IF($A932="","",IF(OR($T932="",$U932=""),"Incomplete",IF(OR($T932="No",$U932="Not enrolled"),"Review","OK")))</f>
        <v/>
      </c>
    </row>
    <row r="933">
      <c r="M933" s="16" t="n"/>
      <c r="N933" s="17" t="n"/>
      <c r="Q933" s="16" t="n"/>
      <c r="Z933" s="16" t="n"/>
      <c r="AB933" s="18">
        <f>IF($M933="","",ROUND(YEARFRAC($M933,TODAY()),1))</f>
        <v/>
      </c>
      <c r="AC933" s="19">
        <f>IF($Q933="","",IF($Q933&lt;TODAY(),"Expired",IF($Q933-TODAY()&lt;=90,"Expires within 90 days","In warranty")))</f>
        <v/>
      </c>
      <c r="AD933" s="20">
        <f>IF(OR($M933="",$C933=""),"",IFERROR(EDATE($M933,VALUE(INDEX(Lists!$B$2:$B$11,MATCH($C933,Lists!$A$2:$A$11,0)))),""))</f>
        <v/>
      </c>
      <c r="AE933" s="19">
        <f>IF($AD933="","",IF($AD933&lt;TODAY(),"Overdue",IF($AD933-TODAY()&lt;=90,"Due within 90 days","OK")))</f>
        <v/>
      </c>
      <c r="AF933" s="19">
        <f>IF($A933="","",IF(OR($T933="",$U933=""),"Incomplete",IF(OR($T933="No",$U933="Not enrolled"),"Review","OK")))</f>
        <v/>
      </c>
    </row>
    <row r="934">
      <c r="M934" s="16" t="n"/>
      <c r="N934" s="17" t="n"/>
      <c r="Q934" s="16" t="n"/>
      <c r="Z934" s="16" t="n"/>
      <c r="AB934" s="18">
        <f>IF($M934="","",ROUND(YEARFRAC($M934,TODAY()),1))</f>
        <v/>
      </c>
      <c r="AC934" s="19">
        <f>IF($Q934="","",IF($Q934&lt;TODAY(),"Expired",IF($Q934-TODAY()&lt;=90,"Expires within 90 days","In warranty")))</f>
        <v/>
      </c>
      <c r="AD934" s="20">
        <f>IF(OR($M934="",$C934=""),"",IFERROR(EDATE($M934,VALUE(INDEX(Lists!$B$2:$B$11,MATCH($C934,Lists!$A$2:$A$11,0)))),""))</f>
        <v/>
      </c>
      <c r="AE934" s="19">
        <f>IF($AD934="","",IF($AD934&lt;TODAY(),"Overdue",IF($AD934-TODAY()&lt;=90,"Due within 90 days","OK")))</f>
        <v/>
      </c>
      <c r="AF934" s="19">
        <f>IF($A934="","",IF(OR($T934="",$U934=""),"Incomplete",IF(OR($T934="No",$U934="Not enrolled"),"Review","OK")))</f>
        <v/>
      </c>
    </row>
    <row r="935">
      <c r="M935" s="16" t="n"/>
      <c r="N935" s="17" t="n"/>
      <c r="Q935" s="16" t="n"/>
      <c r="Z935" s="16" t="n"/>
      <c r="AB935" s="18">
        <f>IF($M935="","",ROUND(YEARFRAC($M935,TODAY()),1))</f>
        <v/>
      </c>
      <c r="AC935" s="19">
        <f>IF($Q935="","",IF($Q935&lt;TODAY(),"Expired",IF($Q935-TODAY()&lt;=90,"Expires within 90 days","In warranty")))</f>
        <v/>
      </c>
      <c r="AD935" s="20">
        <f>IF(OR($M935="",$C935=""),"",IFERROR(EDATE($M935,VALUE(INDEX(Lists!$B$2:$B$11,MATCH($C935,Lists!$A$2:$A$11,0)))),""))</f>
        <v/>
      </c>
      <c r="AE935" s="19">
        <f>IF($AD935="","",IF($AD935&lt;TODAY(),"Overdue",IF($AD935-TODAY()&lt;=90,"Due within 90 days","OK")))</f>
        <v/>
      </c>
      <c r="AF935" s="19">
        <f>IF($A935="","",IF(OR($T935="",$U935=""),"Incomplete",IF(OR($T935="No",$U935="Not enrolled"),"Review","OK")))</f>
        <v/>
      </c>
    </row>
    <row r="936">
      <c r="M936" s="16" t="n"/>
      <c r="N936" s="17" t="n"/>
      <c r="Q936" s="16" t="n"/>
      <c r="Z936" s="16" t="n"/>
      <c r="AB936" s="18">
        <f>IF($M936="","",ROUND(YEARFRAC($M936,TODAY()),1))</f>
        <v/>
      </c>
      <c r="AC936" s="19">
        <f>IF($Q936="","",IF($Q936&lt;TODAY(),"Expired",IF($Q936-TODAY()&lt;=90,"Expires within 90 days","In warranty")))</f>
        <v/>
      </c>
      <c r="AD936" s="20">
        <f>IF(OR($M936="",$C936=""),"",IFERROR(EDATE($M936,VALUE(INDEX(Lists!$B$2:$B$11,MATCH($C936,Lists!$A$2:$A$11,0)))),""))</f>
        <v/>
      </c>
      <c r="AE936" s="19">
        <f>IF($AD936="","",IF($AD936&lt;TODAY(),"Overdue",IF($AD936-TODAY()&lt;=90,"Due within 90 days","OK")))</f>
        <v/>
      </c>
      <c r="AF936" s="19">
        <f>IF($A936="","",IF(OR($T936="",$U936=""),"Incomplete",IF(OR($T936="No",$U936="Not enrolled"),"Review","OK")))</f>
        <v/>
      </c>
    </row>
    <row r="937">
      <c r="M937" s="16" t="n"/>
      <c r="N937" s="17" t="n"/>
      <c r="Q937" s="16" t="n"/>
      <c r="Z937" s="16" t="n"/>
      <c r="AB937" s="18">
        <f>IF($M937="","",ROUND(YEARFRAC($M937,TODAY()),1))</f>
        <v/>
      </c>
      <c r="AC937" s="19">
        <f>IF($Q937="","",IF($Q937&lt;TODAY(),"Expired",IF($Q937-TODAY()&lt;=90,"Expires within 90 days","In warranty")))</f>
        <v/>
      </c>
      <c r="AD937" s="20">
        <f>IF(OR($M937="",$C937=""),"",IFERROR(EDATE($M937,VALUE(INDEX(Lists!$B$2:$B$11,MATCH($C937,Lists!$A$2:$A$11,0)))),""))</f>
        <v/>
      </c>
      <c r="AE937" s="19">
        <f>IF($AD937="","",IF($AD937&lt;TODAY(),"Overdue",IF($AD937-TODAY()&lt;=90,"Due within 90 days","OK")))</f>
        <v/>
      </c>
      <c r="AF937" s="19">
        <f>IF($A937="","",IF(OR($T937="",$U937=""),"Incomplete",IF(OR($T937="No",$U937="Not enrolled"),"Review","OK")))</f>
        <v/>
      </c>
    </row>
    <row r="938">
      <c r="M938" s="16" t="n"/>
      <c r="N938" s="17" t="n"/>
      <c r="Q938" s="16" t="n"/>
      <c r="Z938" s="16" t="n"/>
      <c r="AB938" s="18">
        <f>IF($M938="","",ROUND(YEARFRAC($M938,TODAY()),1))</f>
        <v/>
      </c>
      <c r="AC938" s="19">
        <f>IF($Q938="","",IF($Q938&lt;TODAY(),"Expired",IF($Q938-TODAY()&lt;=90,"Expires within 90 days","In warranty")))</f>
        <v/>
      </c>
      <c r="AD938" s="20">
        <f>IF(OR($M938="",$C938=""),"",IFERROR(EDATE($M938,VALUE(INDEX(Lists!$B$2:$B$11,MATCH($C938,Lists!$A$2:$A$11,0)))),""))</f>
        <v/>
      </c>
      <c r="AE938" s="19">
        <f>IF($AD938="","",IF($AD938&lt;TODAY(),"Overdue",IF($AD938-TODAY()&lt;=90,"Due within 90 days","OK")))</f>
        <v/>
      </c>
      <c r="AF938" s="19">
        <f>IF($A938="","",IF(OR($T938="",$U938=""),"Incomplete",IF(OR($T938="No",$U938="Not enrolled"),"Review","OK")))</f>
        <v/>
      </c>
    </row>
    <row r="939">
      <c r="M939" s="16" t="n"/>
      <c r="N939" s="17" t="n"/>
      <c r="Q939" s="16" t="n"/>
      <c r="Z939" s="16" t="n"/>
      <c r="AB939" s="18">
        <f>IF($M939="","",ROUND(YEARFRAC($M939,TODAY()),1))</f>
        <v/>
      </c>
      <c r="AC939" s="19">
        <f>IF($Q939="","",IF($Q939&lt;TODAY(),"Expired",IF($Q939-TODAY()&lt;=90,"Expires within 90 days","In warranty")))</f>
        <v/>
      </c>
      <c r="AD939" s="20">
        <f>IF(OR($M939="",$C939=""),"",IFERROR(EDATE($M939,VALUE(INDEX(Lists!$B$2:$B$11,MATCH($C939,Lists!$A$2:$A$11,0)))),""))</f>
        <v/>
      </c>
      <c r="AE939" s="19">
        <f>IF($AD939="","",IF($AD939&lt;TODAY(),"Overdue",IF($AD939-TODAY()&lt;=90,"Due within 90 days","OK")))</f>
        <v/>
      </c>
      <c r="AF939" s="19">
        <f>IF($A939="","",IF(OR($T939="",$U939=""),"Incomplete",IF(OR($T939="No",$U939="Not enrolled"),"Review","OK")))</f>
        <v/>
      </c>
    </row>
    <row r="940">
      <c r="M940" s="16" t="n"/>
      <c r="N940" s="17" t="n"/>
      <c r="Q940" s="16" t="n"/>
      <c r="Z940" s="16" t="n"/>
      <c r="AB940" s="18">
        <f>IF($M940="","",ROUND(YEARFRAC($M940,TODAY()),1))</f>
        <v/>
      </c>
      <c r="AC940" s="19">
        <f>IF($Q940="","",IF($Q940&lt;TODAY(),"Expired",IF($Q940-TODAY()&lt;=90,"Expires within 90 days","In warranty")))</f>
        <v/>
      </c>
      <c r="AD940" s="20">
        <f>IF(OR($M940="",$C940=""),"",IFERROR(EDATE($M940,VALUE(INDEX(Lists!$B$2:$B$11,MATCH($C940,Lists!$A$2:$A$11,0)))),""))</f>
        <v/>
      </c>
      <c r="AE940" s="19">
        <f>IF($AD940="","",IF($AD940&lt;TODAY(),"Overdue",IF($AD940-TODAY()&lt;=90,"Due within 90 days","OK")))</f>
        <v/>
      </c>
      <c r="AF940" s="19">
        <f>IF($A940="","",IF(OR($T940="",$U940=""),"Incomplete",IF(OR($T940="No",$U940="Not enrolled"),"Review","OK")))</f>
        <v/>
      </c>
    </row>
    <row r="941">
      <c r="M941" s="16" t="n"/>
      <c r="N941" s="17" t="n"/>
      <c r="Q941" s="16" t="n"/>
      <c r="Z941" s="16" t="n"/>
      <c r="AB941" s="18">
        <f>IF($M941="","",ROUND(YEARFRAC($M941,TODAY()),1))</f>
        <v/>
      </c>
      <c r="AC941" s="19">
        <f>IF($Q941="","",IF($Q941&lt;TODAY(),"Expired",IF($Q941-TODAY()&lt;=90,"Expires within 90 days","In warranty")))</f>
        <v/>
      </c>
      <c r="AD941" s="20">
        <f>IF(OR($M941="",$C941=""),"",IFERROR(EDATE($M941,VALUE(INDEX(Lists!$B$2:$B$11,MATCH($C941,Lists!$A$2:$A$11,0)))),""))</f>
        <v/>
      </c>
      <c r="AE941" s="19">
        <f>IF($AD941="","",IF($AD941&lt;TODAY(),"Overdue",IF($AD941-TODAY()&lt;=90,"Due within 90 days","OK")))</f>
        <v/>
      </c>
      <c r="AF941" s="19">
        <f>IF($A941="","",IF(OR($T941="",$U941=""),"Incomplete",IF(OR($T941="No",$U941="Not enrolled"),"Review","OK")))</f>
        <v/>
      </c>
    </row>
    <row r="942">
      <c r="M942" s="16" t="n"/>
      <c r="N942" s="17" t="n"/>
      <c r="Q942" s="16" t="n"/>
      <c r="Z942" s="16" t="n"/>
      <c r="AB942" s="18">
        <f>IF($M942="","",ROUND(YEARFRAC($M942,TODAY()),1))</f>
        <v/>
      </c>
      <c r="AC942" s="19">
        <f>IF($Q942="","",IF($Q942&lt;TODAY(),"Expired",IF($Q942-TODAY()&lt;=90,"Expires within 90 days","In warranty")))</f>
        <v/>
      </c>
      <c r="AD942" s="20">
        <f>IF(OR($M942="",$C942=""),"",IFERROR(EDATE($M942,VALUE(INDEX(Lists!$B$2:$B$11,MATCH($C942,Lists!$A$2:$A$11,0)))),""))</f>
        <v/>
      </c>
      <c r="AE942" s="19">
        <f>IF($AD942="","",IF($AD942&lt;TODAY(),"Overdue",IF($AD942-TODAY()&lt;=90,"Due within 90 days","OK")))</f>
        <v/>
      </c>
      <c r="AF942" s="19">
        <f>IF($A942="","",IF(OR($T942="",$U942=""),"Incomplete",IF(OR($T942="No",$U942="Not enrolled"),"Review","OK")))</f>
        <v/>
      </c>
    </row>
    <row r="943">
      <c r="M943" s="16" t="n"/>
      <c r="N943" s="17" t="n"/>
      <c r="Q943" s="16" t="n"/>
      <c r="Z943" s="16" t="n"/>
      <c r="AB943" s="18">
        <f>IF($M943="","",ROUND(YEARFRAC($M943,TODAY()),1))</f>
        <v/>
      </c>
      <c r="AC943" s="19">
        <f>IF($Q943="","",IF($Q943&lt;TODAY(),"Expired",IF($Q943-TODAY()&lt;=90,"Expires within 90 days","In warranty")))</f>
        <v/>
      </c>
      <c r="AD943" s="20">
        <f>IF(OR($M943="",$C943=""),"",IFERROR(EDATE($M943,VALUE(INDEX(Lists!$B$2:$B$11,MATCH($C943,Lists!$A$2:$A$11,0)))),""))</f>
        <v/>
      </c>
      <c r="AE943" s="19">
        <f>IF($AD943="","",IF($AD943&lt;TODAY(),"Overdue",IF($AD943-TODAY()&lt;=90,"Due within 90 days","OK")))</f>
        <v/>
      </c>
      <c r="AF943" s="19">
        <f>IF($A943="","",IF(OR($T943="",$U943=""),"Incomplete",IF(OR($T943="No",$U943="Not enrolled"),"Review","OK")))</f>
        <v/>
      </c>
    </row>
    <row r="944">
      <c r="M944" s="16" t="n"/>
      <c r="N944" s="17" t="n"/>
      <c r="Q944" s="16" t="n"/>
      <c r="Z944" s="16" t="n"/>
      <c r="AB944" s="18">
        <f>IF($M944="","",ROUND(YEARFRAC($M944,TODAY()),1))</f>
        <v/>
      </c>
      <c r="AC944" s="19">
        <f>IF($Q944="","",IF($Q944&lt;TODAY(),"Expired",IF($Q944-TODAY()&lt;=90,"Expires within 90 days","In warranty")))</f>
        <v/>
      </c>
      <c r="AD944" s="20">
        <f>IF(OR($M944="",$C944=""),"",IFERROR(EDATE($M944,VALUE(INDEX(Lists!$B$2:$B$11,MATCH($C944,Lists!$A$2:$A$11,0)))),""))</f>
        <v/>
      </c>
      <c r="AE944" s="19">
        <f>IF($AD944="","",IF($AD944&lt;TODAY(),"Overdue",IF($AD944-TODAY()&lt;=90,"Due within 90 days","OK")))</f>
        <v/>
      </c>
      <c r="AF944" s="19">
        <f>IF($A944="","",IF(OR($T944="",$U944=""),"Incomplete",IF(OR($T944="No",$U944="Not enrolled"),"Review","OK")))</f>
        <v/>
      </c>
    </row>
    <row r="945">
      <c r="M945" s="16" t="n"/>
      <c r="N945" s="17" t="n"/>
      <c r="Q945" s="16" t="n"/>
      <c r="Z945" s="16" t="n"/>
      <c r="AB945" s="18">
        <f>IF($M945="","",ROUND(YEARFRAC($M945,TODAY()),1))</f>
        <v/>
      </c>
      <c r="AC945" s="19">
        <f>IF($Q945="","",IF($Q945&lt;TODAY(),"Expired",IF($Q945-TODAY()&lt;=90,"Expires within 90 days","In warranty")))</f>
        <v/>
      </c>
      <c r="AD945" s="20">
        <f>IF(OR($M945="",$C945=""),"",IFERROR(EDATE($M945,VALUE(INDEX(Lists!$B$2:$B$11,MATCH($C945,Lists!$A$2:$A$11,0)))),""))</f>
        <v/>
      </c>
      <c r="AE945" s="19">
        <f>IF($AD945="","",IF($AD945&lt;TODAY(),"Overdue",IF($AD945-TODAY()&lt;=90,"Due within 90 days","OK")))</f>
        <v/>
      </c>
      <c r="AF945" s="19">
        <f>IF($A945="","",IF(OR($T945="",$U945=""),"Incomplete",IF(OR($T945="No",$U945="Not enrolled"),"Review","OK")))</f>
        <v/>
      </c>
    </row>
    <row r="946">
      <c r="M946" s="16" t="n"/>
      <c r="N946" s="17" t="n"/>
      <c r="Q946" s="16" t="n"/>
      <c r="Z946" s="16" t="n"/>
      <c r="AB946" s="18">
        <f>IF($M946="","",ROUND(YEARFRAC($M946,TODAY()),1))</f>
        <v/>
      </c>
      <c r="AC946" s="19">
        <f>IF($Q946="","",IF($Q946&lt;TODAY(),"Expired",IF($Q946-TODAY()&lt;=90,"Expires within 90 days","In warranty")))</f>
        <v/>
      </c>
      <c r="AD946" s="20">
        <f>IF(OR($M946="",$C946=""),"",IFERROR(EDATE($M946,VALUE(INDEX(Lists!$B$2:$B$11,MATCH($C946,Lists!$A$2:$A$11,0)))),""))</f>
        <v/>
      </c>
      <c r="AE946" s="19">
        <f>IF($AD946="","",IF($AD946&lt;TODAY(),"Overdue",IF($AD946-TODAY()&lt;=90,"Due within 90 days","OK")))</f>
        <v/>
      </c>
      <c r="AF946" s="19">
        <f>IF($A946="","",IF(OR($T946="",$U946=""),"Incomplete",IF(OR($T946="No",$U946="Not enrolled"),"Review","OK")))</f>
        <v/>
      </c>
    </row>
    <row r="947">
      <c r="M947" s="16" t="n"/>
      <c r="N947" s="17" t="n"/>
      <c r="Q947" s="16" t="n"/>
      <c r="Z947" s="16" t="n"/>
      <c r="AB947" s="18">
        <f>IF($M947="","",ROUND(YEARFRAC($M947,TODAY()),1))</f>
        <v/>
      </c>
      <c r="AC947" s="19">
        <f>IF($Q947="","",IF($Q947&lt;TODAY(),"Expired",IF($Q947-TODAY()&lt;=90,"Expires within 90 days","In warranty")))</f>
        <v/>
      </c>
      <c r="AD947" s="20">
        <f>IF(OR($M947="",$C947=""),"",IFERROR(EDATE($M947,VALUE(INDEX(Lists!$B$2:$B$11,MATCH($C947,Lists!$A$2:$A$11,0)))),""))</f>
        <v/>
      </c>
      <c r="AE947" s="19">
        <f>IF($AD947="","",IF($AD947&lt;TODAY(),"Overdue",IF($AD947-TODAY()&lt;=90,"Due within 90 days","OK")))</f>
        <v/>
      </c>
      <c r="AF947" s="19">
        <f>IF($A947="","",IF(OR($T947="",$U947=""),"Incomplete",IF(OR($T947="No",$U947="Not enrolled"),"Review","OK")))</f>
        <v/>
      </c>
    </row>
    <row r="948">
      <c r="M948" s="16" t="n"/>
      <c r="N948" s="17" t="n"/>
      <c r="Q948" s="16" t="n"/>
      <c r="Z948" s="16" t="n"/>
      <c r="AB948" s="18">
        <f>IF($M948="","",ROUND(YEARFRAC($M948,TODAY()),1))</f>
        <v/>
      </c>
      <c r="AC948" s="19">
        <f>IF($Q948="","",IF($Q948&lt;TODAY(),"Expired",IF($Q948-TODAY()&lt;=90,"Expires within 90 days","In warranty")))</f>
        <v/>
      </c>
      <c r="AD948" s="20">
        <f>IF(OR($M948="",$C948=""),"",IFERROR(EDATE($M948,VALUE(INDEX(Lists!$B$2:$B$11,MATCH($C948,Lists!$A$2:$A$11,0)))),""))</f>
        <v/>
      </c>
      <c r="AE948" s="19">
        <f>IF($AD948="","",IF($AD948&lt;TODAY(),"Overdue",IF($AD948-TODAY()&lt;=90,"Due within 90 days","OK")))</f>
        <v/>
      </c>
      <c r="AF948" s="19">
        <f>IF($A948="","",IF(OR($T948="",$U948=""),"Incomplete",IF(OR($T948="No",$U948="Not enrolled"),"Review","OK")))</f>
        <v/>
      </c>
    </row>
    <row r="949">
      <c r="M949" s="16" t="n"/>
      <c r="N949" s="17" t="n"/>
      <c r="Q949" s="16" t="n"/>
      <c r="Z949" s="16" t="n"/>
      <c r="AB949" s="18">
        <f>IF($M949="","",ROUND(YEARFRAC($M949,TODAY()),1))</f>
        <v/>
      </c>
      <c r="AC949" s="19">
        <f>IF($Q949="","",IF($Q949&lt;TODAY(),"Expired",IF($Q949-TODAY()&lt;=90,"Expires within 90 days","In warranty")))</f>
        <v/>
      </c>
      <c r="AD949" s="20">
        <f>IF(OR($M949="",$C949=""),"",IFERROR(EDATE($M949,VALUE(INDEX(Lists!$B$2:$B$11,MATCH($C949,Lists!$A$2:$A$11,0)))),""))</f>
        <v/>
      </c>
      <c r="AE949" s="19">
        <f>IF($AD949="","",IF($AD949&lt;TODAY(),"Overdue",IF($AD949-TODAY()&lt;=90,"Due within 90 days","OK")))</f>
        <v/>
      </c>
      <c r="AF949" s="19">
        <f>IF($A949="","",IF(OR($T949="",$U949=""),"Incomplete",IF(OR($T949="No",$U949="Not enrolled"),"Review","OK")))</f>
        <v/>
      </c>
    </row>
    <row r="950">
      <c r="M950" s="16" t="n"/>
      <c r="N950" s="17" t="n"/>
      <c r="Q950" s="16" t="n"/>
      <c r="Z950" s="16" t="n"/>
      <c r="AB950" s="18">
        <f>IF($M950="","",ROUND(YEARFRAC($M950,TODAY()),1))</f>
        <v/>
      </c>
      <c r="AC950" s="19">
        <f>IF($Q950="","",IF($Q950&lt;TODAY(),"Expired",IF($Q950-TODAY()&lt;=90,"Expires within 90 days","In warranty")))</f>
        <v/>
      </c>
      <c r="AD950" s="20">
        <f>IF(OR($M950="",$C950=""),"",IFERROR(EDATE($M950,VALUE(INDEX(Lists!$B$2:$B$11,MATCH($C950,Lists!$A$2:$A$11,0)))),""))</f>
        <v/>
      </c>
      <c r="AE950" s="19">
        <f>IF($AD950="","",IF($AD950&lt;TODAY(),"Overdue",IF($AD950-TODAY()&lt;=90,"Due within 90 days","OK")))</f>
        <v/>
      </c>
      <c r="AF950" s="19">
        <f>IF($A950="","",IF(OR($T950="",$U950=""),"Incomplete",IF(OR($T950="No",$U950="Not enrolled"),"Review","OK")))</f>
        <v/>
      </c>
    </row>
    <row r="951">
      <c r="M951" s="16" t="n"/>
      <c r="N951" s="17" t="n"/>
      <c r="Q951" s="16" t="n"/>
      <c r="Z951" s="16" t="n"/>
      <c r="AB951" s="18">
        <f>IF($M951="","",ROUND(YEARFRAC($M951,TODAY()),1))</f>
        <v/>
      </c>
      <c r="AC951" s="19">
        <f>IF($Q951="","",IF($Q951&lt;TODAY(),"Expired",IF($Q951-TODAY()&lt;=90,"Expires within 90 days","In warranty")))</f>
        <v/>
      </c>
      <c r="AD951" s="20">
        <f>IF(OR($M951="",$C951=""),"",IFERROR(EDATE($M951,VALUE(INDEX(Lists!$B$2:$B$11,MATCH($C951,Lists!$A$2:$A$11,0)))),""))</f>
        <v/>
      </c>
      <c r="AE951" s="19">
        <f>IF($AD951="","",IF($AD951&lt;TODAY(),"Overdue",IF($AD951-TODAY()&lt;=90,"Due within 90 days","OK")))</f>
        <v/>
      </c>
      <c r="AF951" s="19">
        <f>IF($A951="","",IF(OR($T951="",$U951=""),"Incomplete",IF(OR($T951="No",$U951="Not enrolled"),"Review","OK")))</f>
        <v/>
      </c>
    </row>
    <row r="952">
      <c r="M952" s="16" t="n"/>
      <c r="N952" s="17" t="n"/>
      <c r="Q952" s="16" t="n"/>
      <c r="Z952" s="16" t="n"/>
      <c r="AB952" s="18">
        <f>IF($M952="","",ROUND(YEARFRAC($M952,TODAY()),1))</f>
        <v/>
      </c>
      <c r="AC952" s="19">
        <f>IF($Q952="","",IF($Q952&lt;TODAY(),"Expired",IF($Q952-TODAY()&lt;=90,"Expires within 90 days","In warranty")))</f>
        <v/>
      </c>
      <c r="AD952" s="20">
        <f>IF(OR($M952="",$C952=""),"",IFERROR(EDATE($M952,VALUE(INDEX(Lists!$B$2:$B$11,MATCH($C952,Lists!$A$2:$A$11,0)))),""))</f>
        <v/>
      </c>
      <c r="AE952" s="19">
        <f>IF($AD952="","",IF($AD952&lt;TODAY(),"Overdue",IF($AD952-TODAY()&lt;=90,"Due within 90 days","OK")))</f>
        <v/>
      </c>
      <c r="AF952" s="19">
        <f>IF($A952="","",IF(OR($T952="",$U952=""),"Incomplete",IF(OR($T952="No",$U952="Not enrolled"),"Review","OK")))</f>
        <v/>
      </c>
    </row>
    <row r="953">
      <c r="M953" s="16" t="n"/>
      <c r="N953" s="17" t="n"/>
      <c r="Q953" s="16" t="n"/>
      <c r="Z953" s="16" t="n"/>
      <c r="AB953" s="18">
        <f>IF($M953="","",ROUND(YEARFRAC($M953,TODAY()),1))</f>
        <v/>
      </c>
      <c r="AC953" s="19">
        <f>IF($Q953="","",IF($Q953&lt;TODAY(),"Expired",IF($Q953-TODAY()&lt;=90,"Expires within 90 days","In warranty")))</f>
        <v/>
      </c>
      <c r="AD953" s="20">
        <f>IF(OR($M953="",$C953=""),"",IFERROR(EDATE($M953,VALUE(INDEX(Lists!$B$2:$B$11,MATCH($C953,Lists!$A$2:$A$11,0)))),""))</f>
        <v/>
      </c>
      <c r="AE953" s="19">
        <f>IF($AD953="","",IF($AD953&lt;TODAY(),"Overdue",IF($AD953-TODAY()&lt;=90,"Due within 90 days","OK")))</f>
        <v/>
      </c>
      <c r="AF953" s="19">
        <f>IF($A953="","",IF(OR($T953="",$U953=""),"Incomplete",IF(OR($T953="No",$U953="Not enrolled"),"Review","OK")))</f>
        <v/>
      </c>
    </row>
    <row r="954">
      <c r="M954" s="16" t="n"/>
      <c r="N954" s="17" t="n"/>
      <c r="Q954" s="16" t="n"/>
      <c r="Z954" s="16" t="n"/>
      <c r="AB954" s="18">
        <f>IF($M954="","",ROUND(YEARFRAC($M954,TODAY()),1))</f>
        <v/>
      </c>
      <c r="AC954" s="19">
        <f>IF($Q954="","",IF($Q954&lt;TODAY(),"Expired",IF($Q954-TODAY()&lt;=90,"Expires within 90 days","In warranty")))</f>
        <v/>
      </c>
      <c r="AD954" s="20">
        <f>IF(OR($M954="",$C954=""),"",IFERROR(EDATE($M954,VALUE(INDEX(Lists!$B$2:$B$11,MATCH($C954,Lists!$A$2:$A$11,0)))),""))</f>
        <v/>
      </c>
      <c r="AE954" s="19">
        <f>IF($AD954="","",IF($AD954&lt;TODAY(),"Overdue",IF($AD954-TODAY()&lt;=90,"Due within 90 days","OK")))</f>
        <v/>
      </c>
      <c r="AF954" s="19">
        <f>IF($A954="","",IF(OR($T954="",$U954=""),"Incomplete",IF(OR($T954="No",$U954="Not enrolled"),"Review","OK")))</f>
        <v/>
      </c>
    </row>
    <row r="955">
      <c r="M955" s="16" t="n"/>
      <c r="N955" s="17" t="n"/>
      <c r="Q955" s="16" t="n"/>
      <c r="Z955" s="16" t="n"/>
      <c r="AB955" s="18">
        <f>IF($M955="","",ROUND(YEARFRAC($M955,TODAY()),1))</f>
        <v/>
      </c>
      <c r="AC955" s="19">
        <f>IF($Q955="","",IF($Q955&lt;TODAY(),"Expired",IF($Q955-TODAY()&lt;=90,"Expires within 90 days","In warranty")))</f>
        <v/>
      </c>
      <c r="AD955" s="20">
        <f>IF(OR($M955="",$C955=""),"",IFERROR(EDATE($M955,VALUE(INDEX(Lists!$B$2:$B$11,MATCH($C955,Lists!$A$2:$A$11,0)))),""))</f>
        <v/>
      </c>
      <c r="AE955" s="19">
        <f>IF($AD955="","",IF($AD955&lt;TODAY(),"Overdue",IF($AD955-TODAY()&lt;=90,"Due within 90 days","OK")))</f>
        <v/>
      </c>
      <c r="AF955" s="19">
        <f>IF($A955="","",IF(OR($T955="",$U955=""),"Incomplete",IF(OR($T955="No",$U955="Not enrolled"),"Review","OK")))</f>
        <v/>
      </c>
    </row>
    <row r="956">
      <c r="M956" s="16" t="n"/>
      <c r="N956" s="17" t="n"/>
      <c r="Q956" s="16" t="n"/>
      <c r="Z956" s="16" t="n"/>
      <c r="AB956" s="18">
        <f>IF($M956="","",ROUND(YEARFRAC($M956,TODAY()),1))</f>
        <v/>
      </c>
      <c r="AC956" s="19">
        <f>IF($Q956="","",IF($Q956&lt;TODAY(),"Expired",IF($Q956-TODAY()&lt;=90,"Expires within 90 days","In warranty")))</f>
        <v/>
      </c>
      <c r="AD956" s="20">
        <f>IF(OR($M956="",$C956=""),"",IFERROR(EDATE($M956,VALUE(INDEX(Lists!$B$2:$B$11,MATCH($C956,Lists!$A$2:$A$11,0)))),""))</f>
        <v/>
      </c>
      <c r="AE956" s="19">
        <f>IF($AD956="","",IF($AD956&lt;TODAY(),"Overdue",IF($AD956-TODAY()&lt;=90,"Due within 90 days","OK")))</f>
        <v/>
      </c>
      <c r="AF956" s="19">
        <f>IF($A956="","",IF(OR($T956="",$U956=""),"Incomplete",IF(OR($T956="No",$U956="Not enrolled"),"Review","OK")))</f>
        <v/>
      </c>
    </row>
    <row r="957">
      <c r="M957" s="16" t="n"/>
      <c r="N957" s="17" t="n"/>
      <c r="Q957" s="16" t="n"/>
      <c r="Z957" s="16" t="n"/>
      <c r="AB957" s="18">
        <f>IF($M957="","",ROUND(YEARFRAC($M957,TODAY()),1))</f>
        <v/>
      </c>
      <c r="AC957" s="19">
        <f>IF($Q957="","",IF($Q957&lt;TODAY(),"Expired",IF($Q957-TODAY()&lt;=90,"Expires within 90 days","In warranty")))</f>
        <v/>
      </c>
      <c r="AD957" s="20">
        <f>IF(OR($M957="",$C957=""),"",IFERROR(EDATE($M957,VALUE(INDEX(Lists!$B$2:$B$11,MATCH($C957,Lists!$A$2:$A$11,0)))),""))</f>
        <v/>
      </c>
      <c r="AE957" s="19">
        <f>IF($AD957="","",IF($AD957&lt;TODAY(),"Overdue",IF($AD957-TODAY()&lt;=90,"Due within 90 days","OK")))</f>
        <v/>
      </c>
      <c r="AF957" s="19">
        <f>IF($A957="","",IF(OR($T957="",$U957=""),"Incomplete",IF(OR($T957="No",$U957="Not enrolled"),"Review","OK")))</f>
        <v/>
      </c>
    </row>
    <row r="958">
      <c r="M958" s="16" t="n"/>
      <c r="N958" s="17" t="n"/>
      <c r="Q958" s="16" t="n"/>
      <c r="Z958" s="16" t="n"/>
      <c r="AB958" s="18">
        <f>IF($M958="","",ROUND(YEARFRAC($M958,TODAY()),1))</f>
        <v/>
      </c>
      <c r="AC958" s="19">
        <f>IF($Q958="","",IF($Q958&lt;TODAY(),"Expired",IF($Q958-TODAY()&lt;=90,"Expires within 90 days","In warranty")))</f>
        <v/>
      </c>
      <c r="AD958" s="20">
        <f>IF(OR($M958="",$C958=""),"",IFERROR(EDATE($M958,VALUE(INDEX(Lists!$B$2:$B$11,MATCH($C958,Lists!$A$2:$A$11,0)))),""))</f>
        <v/>
      </c>
      <c r="AE958" s="19">
        <f>IF($AD958="","",IF($AD958&lt;TODAY(),"Overdue",IF($AD958-TODAY()&lt;=90,"Due within 90 days","OK")))</f>
        <v/>
      </c>
      <c r="AF958" s="19">
        <f>IF($A958="","",IF(OR($T958="",$U958=""),"Incomplete",IF(OR($T958="No",$U958="Not enrolled"),"Review","OK")))</f>
        <v/>
      </c>
    </row>
    <row r="959">
      <c r="M959" s="16" t="n"/>
      <c r="N959" s="17" t="n"/>
      <c r="Q959" s="16" t="n"/>
      <c r="Z959" s="16" t="n"/>
      <c r="AB959" s="18">
        <f>IF($M959="","",ROUND(YEARFRAC($M959,TODAY()),1))</f>
        <v/>
      </c>
      <c r="AC959" s="19">
        <f>IF($Q959="","",IF($Q959&lt;TODAY(),"Expired",IF($Q959-TODAY()&lt;=90,"Expires within 90 days","In warranty")))</f>
        <v/>
      </c>
      <c r="AD959" s="20">
        <f>IF(OR($M959="",$C959=""),"",IFERROR(EDATE($M959,VALUE(INDEX(Lists!$B$2:$B$11,MATCH($C959,Lists!$A$2:$A$11,0)))),""))</f>
        <v/>
      </c>
      <c r="AE959" s="19">
        <f>IF($AD959="","",IF($AD959&lt;TODAY(),"Overdue",IF($AD959-TODAY()&lt;=90,"Due within 90 days","OK")))</f>
        <v/>
      </c>
      <c r="AF959" s="19">
        <f>IF($A959="","",IF(OR($T959="",$U959=""),"Incomplete",IF(OR($T959="No",$U959="Not enrolled"),"Review","OK")))</f>
        <v/>
      </c>
    </row>
    <row r="960">
      <c r="M960" s="16" t="n"/>
      <c r="N960" s="17" t="n"/>
      <c r="Q960" s="16" t="n"/>
      <c r="Z960" s="16" t="n"/>
      <c r="AB960" s="18">
        <f>IF($M960="","",ROUND(YEARFRAC($M960,TODAY()),1))</f>
        <v/>
      </c>
      <c r="AC960" s="19">
        <f>IF($Q960="","",IF($Q960&lt;TODAY(),"Expired",IF($Q960-TODAY()&lt;=90,"Expires within 90 days","In warranty")))</f>
        <v/>
      </c>
      <c r="AD960" s="20">
        <f>IF(OR($M960="",$C960=""),"",IFERROR(EDATE($M960,VALUE(INDEX(Lists!$B$2:$B$11,MATCH($C960,Lists!$A$2:$A$11,0)))),""))</f>
        <v/>
      </c>
      <c r="AE960" s="19">
        <f>IF($AD960="","",IF($AD960&lt;TODAY(),"Overdue",IF($AD960-TODAY()&lt;=90,"Due within 90 days","OK")))</f>
        <v/>
      </c>
      <c r="AF960" s="19">
        <f>IF($A960="","",IF(OR($T960="",$U960=""),"Incomplete",IF(OR($T960="No",$U960="Not enrolled"),"Review","OK")))</f>
        <v/>
      </c>
    </row>
    <row r="961">
      <c r="M961" s="16" t="n"/>
      <c r="N961" s="17" t="n"/>
      <c r="Q961" s="16" t="n"/>
      <c r="Z961" s="16" t="n"/>
      <c r="AB961" s="18">
        <f>IF($M961="","",ROUND(YEARFRAC($M961,TODAY()),1))</f>
        <v/>
      </c>
      <c r="AC961" s="19">
        <f>IF($Q961="","",IF($Q961&lt;TODAY(),"Expired",IF($Q961-TODAY()&lt;=90,"Expires within 90 days","In warranty")))</f>
        <v/>
      </c>
      <c r="AD961" s="20">
        <f>IF(OR($M961="",$C961=""),"",IFERROR(EDATE($M961,VALUE(INDEX(Lists!$B$2:$B$11,MATCH($C961,Lists!$A$2:$A$11,0)))),""))</f>
        <v/>
      </c>
      <c r="AE961" s="19">
        <f>IF($AD961="","",IF($AD961&lt;TODAY(),"Overdue",IF($AD961-TODAY()&lt;=90,"Due within 90 days","OK")))</f>
        <v/>
      </c>
      <c r="AF961" s="19">
        <f>IF($A961="","",IF(OR($T961="",$U961=""),"Incomplete",IF(OR($T961="No",$U961="Not enrolled"),"Review","OK")))</f>
        <v/>
      </c>
    </row>
    <row r="962">
      <c r="M962" s="16" t="n"/>
      <c r="N962" s="17" t="n"/>
      <c r="Q962" s="16" t="n"/>
      <c r="Z962" s="16" t="n"/>
      <c r="AB962" s="18">
        <f>IF($M962="","",ROUND(YEARFRAC($M962,TODAY()),1))</f>
        <v/>
      </c>
      <c r="AC962" s="19">
        <f>IF($Q962="","",IF($Q962&lt;TODAY(),"Expired",IF($Q962-TODAY()&lt;=90,"Expires within 90 days","In warranty")))</f>
        <v/>
      </c>
      <c r="AD962" s="20">
        <f>IF(OR($M962="",$C962=""),"",IFERROR(EDATE($M962,VALUE(INDEX(Lists!$B$2:$B$11,MATCH($C962,Lists!$A$2:$A$11,0)))),""))</f>
        <v/>
      </c>
      <c r="AE962" s="19">
        <f>IF($AD962="","",IF($AD962&lt;TODAY(),"Overdue",IF($AD962-TODAY()&lt;=90,"Due within 90 days","OK")))</f>
        <v/>
      </c>
      <c r="AF962" s="19">
        <f>IF($A962="","",IF(OR($T962="",$U962=""),"Incomplete",IF(OR($T962="No",$U962="Not enrolled"),"Review","OK")))</f>
        <v/>
      </c>
    </row>
    <row r="963">
      <c r="M963" s="16" t="n"/>
      <c r="N963" s="17" t="n"/>
      <c r="Q963" s="16" t="n"/>
      <c r="Z963" s="16" t="n"/>
      <c r="AB963" s="18">
        <f>IF($M963="","",ROUND(YEARFRAC($M963,TODAY()),1))</f>
        <v/>
      </c>
      <c r="AC963" s="19">
        <f>IF($Q963="","",IF($Q963&lt;TODAY(),"Expired",IF($Q963-TODAY()&lt;=90,"Expires within 90 days","In warranty")))</f>
        <v/>
      </c>
      <c r="AD963" s="20">
        <f>IF(OR($M963="",$C963=""),"",IFERROR(EDATE($M963,VALUE(INDEX(Lists!$B$2:$B$11,MATCH($C963,Lists!$A$2:$A$11,0)))),""))</f>
        <v/>
      </c>
      <c r="AE963" s="19">
        <f>IF($AD963="","",IF($AD963&lt;TODAY(),"Overdue",IF($AD963-TODAY()&lt;=90,"Due within 90 days","OK")))</f>
        <v/>
      </c>
      <c r="AF963" s="19">
        <f>IF($A963="","",IF(OR($T963="",$U963=""),"Incomplete",IF(OR($T963="No",$U963="Not enrolled"),"Review","OK")))</f>
        <v/>
      </c>
    </row>
    <row r="964">
      <c r="M964" s="16" t="n"/>
      <c r="N964" s="17" t="n"/>
      <c r="Q964" s="16" t="n"/>
      <c r="Z964" s="16" t="n"/>
      <c r="AB964" s="18">
        <f>IF($M964="","",ROUND(YEARFRAC($M964,TODAY()),1))</f>
        <v/>
      </c>
      <c r="AC964" s="19">
        <f>IF($Q964="","",IF($Q964&lt;TODAY(),"Expired",IF($Q964-TODAY()&lt;=90,"Expires within 90 days","In warranty")))</f>
        <v/>
      </c>
      <c r="AD964" s="20">
        <f>IF(OR($M964="",$C964=""),"",IFERROR(EDATE($M964,VALUE(INDEX(Lists!$B$2:$B$11,MATCH($C964,Lists!$A$2:$A$11,0)))),""))</f>
        <v/>
      </c>
      <c r="AE964" s="19">
        <f>IF($AD964="","",IF($AD964&lt;TODAY(),"Overdue",IF($AD964-TODAY()&lt;=90,"Due within 90 days","OK")))</f>
        <v/>
      </c>
      <c r="AF964" s="19">
        <f>IF($A964="","",IF(OR($T964="",$U964=""),"Incomplete",IF(OR($T964="No",$U964="Not enrolled"),"Review","OK")))</f>
        <v/>
      </c>
    </row>
    <row r="965">
      <c r="M965" s="16" t="n"/>
      <c r="N965" s="17" t="n"/>
      <c r="Q965" s="16" t="n"/>
      <c r="Z965" s="16" t="n"/>
      <c r="AB965" s="18">
        <f>IF($M965="","",ROUND(YEARFRAC($M965,TODAY()),1))</f>
        <v/>
      </c>
      <c r="AC965" s="19">
        <f>IF($Q965="","",IF($Q965&lt;TODAY(),"Expired",IF($Q965-TODAY()&lt;=90,"Expires within 90 days","In warranty")))</f>
        <v/>
      </c>
      <c r="AD965" s="20">
        <f>IF(OR($M965="",$C965=""),"",IFERROR(EDATE($M965,VALUE(INDEX(Lists!$B$2:$B$11,MATCH($C965,Lists!$A$2:$A$11,0)))),""))</f>
        <v/>
      </c>
      <c r="AE965" s="19">
        <f>IF($AD965="","",IF($AD965&lt;TODAY(),"Overdue",IF($AD965-TODAY()&lt;=90,"Due within 90 days","OK")))</f>
        <v/>
      </c>
      <c r="AF965" s="19">
        <f>IF($A965="","",IF(OR($T965="",$U965=""),"Incomplete",IF(OR($T965="No",$U965="Not enrolled"),"Review","OK")))</f>
        <v/>
      </c>
    </row>
    <row r="966">
      <c r="M966" s="16" t="n"/>
      <c r="N966" s="17" t="n"/>
      <c r="Q966" s="16" t="n"/>
      <c r="Z966" s="16" t="n"/>
      <c r="AB966" s="18">
        <f>IF($M966="","",ROUND(YEARFRAC($M966,TODAY()),1))</f>
        <v/>
      </c>
      <c r="AC966" s="19">
        <f>IF($Q966="","",IF($Q966&lt;TODAY(),"Expired",IF($Q966-TODAY()&lt;=90,"Expires within 90 days","In warranty")))</f>
        <v/>
      </c>
      <c r="AD966" s="20">
        <f>IF(OR($M966="",$C966=""),"",IFERROR(EDATE($M966,VALUE(INDEX(Lists!$B$2:$B$11,MATCH($C966,Lists!$A$2:$A$11,0)))),""))</f>
        <v/>
      </c>
      <c r="AE966" s="19">
        <f>IF($AD966="","",IF($AD966&lt;TODAY(),"Overdue",IF($AD966-TODAY()&lt;=90,"Due within 90 days","OK")))</f>
        <v/>
      </c>
      <c r="AF966" s="19">
        <f>IF($A966="","",IF(OR($T966="",$U966=""),"Incomplete",IF(OR($T966="No",$U966="Not enrolled"),"Review","OK")))</f>
        <v/>
      </c>
    </row>
    <row r="967">
      <c r="M967" s="16" t="n"/>
      <c r="N967" s="17" t="n"/>
      <c r="Q967" s="16" t="n"/>
      <c r="Z967" s="16" t="n"/>
      <c r="AB967" s="18">
        <f>IF($M967="","",ROUND(YEARFRAC($M967,TODAY()),1))</f>
        <v/>
      </c>
      <c r="AC967" s="19">
        <f>IF($Q967="","",IF($Q967&lt;TODAY(),"Expired",IF($Q967-TODAY()&lt;=90,"Expires within 90 days","In warranty")))</f>
        <v/>
      </c>
      <c r="AD967" s="20">
        <f>IF(OR($M967="",$C967=""),"",IFERROR(EDATE($M967,VALUE(INDEX(Lists!$B$2:$B$11,MATCH($C967,Lists!$A$2:$A$11,0)))),""))</f>
        <v/>
      </c>
      <c r="AE967" s="19">
        <f>IF($AD967="","",IF($AD967&lt;TODAY(),"Overdue",IF($AD967-TODAY()&lt;=90,"Due within 90 days","OK")))</f>
        <v/>
      </c>
      <c r="AF967" s="19">
        <f>IF($A967="","",IF(OR($T967="",$U967=""),"Incomplete",IF(OR($T967="No",$U967="Not enrolled"),"Review","OK")))</f>
        <v/>
      </c>
    </row>
    <row r="968">
      <c r="M968" s="16" t="n"/>
      <c r="N968" s="17" t="n"/>
      <c r="Q968" s="16" t="n"/>
      <c r="Z968" s="16" t="n"/>
      <c r="AB968" s="18">
        <f>IF($M968="","",ROUND(YEARFRAC($M968,TODAY()),1))</f>
        <v/>
      </c>
      <c r="AC968" s="19">
        <f>IF($Q968="","",IF($Q968&lt;TODAY(),"Expired",IF($Q968-TODAY()&lt;=90,"Expires within 90 days","In warranty")))</f>
        <v/>
      </c>
      <c r="AD968" s="20">
        <f>IF(OR($M968="",$C968=""),"",IFERROR(EDATE($M968,VALUE(INDEX(Lists!$B$2:$B$11,MATCH($C968,Lists!$A$2:$A$11,0)))),""))</f>
        <v/>
      </c>
      <c r="AE968" s="19">
        <f>IF($AD968="","",IF($AD968&lt;TODAY(),"Overdue",IF($AD968-TODAY()&lt;=90,"Due within 90 days","OK")))</f>
        <v/>
      </c>
      <c r="AF968" s="19">
        <f>IF($A968="","",IF(OR($T968="",$U968=""),"Incomplete",IF(OR($T968="No",$U968="Not enrolled"),"Review","OK")))</f>
        <v/>
      </c>
    </row>
    <row r="969">
      <c r="M969" s="16" t="n"/>
      <c r="N969" s="17" t="n"/>
      <c r="Q969" s="16" t="n"/>
      <c r="Z969" s="16" t="n"/>
      <c r="AB969" s="18">
        <f>IF($M969="","",ROUND(YEARFRAC($M969,TODAY()),1))</f>
        <v/>
      </c>
      <c r="AC969" s="19">
        <f>IF($Q969="","",IF($Q969&lt;TODAY(),"Expired",IF($Q969-TODAY()&lt;=90,"Expires within 90 days","In warranty")))</f>
        <v/>
      </c>
      <c r="AD969" s="20">
        <f>IF(OR($M969="",$C969=""),"",IFERROR(EDATE($M969,VALUE(INDEX(Lists!$B$2:$B$11,MATCH($C969,Lists!$A$2:$A$11,0)))),""))</f>
        <v/>
      </c>
      <c r="AE969" s="19">
        <f>IF($AD969="","",IF($AD969&lt;TODAY(),"Overdue",IF($AD969-TODAY()&lt;=90,"Due within 90 days","OK")))</f>
        <v/>
      </c>
      <c r="AF969" s="19">
        <f>IF($A969="","",IF(OR($T969="",$U969=""),"Incomplete",IF(OR($T969="No",$U969="Not enrolled"),"Review","OK")))</f>
        <v/>
      </c>
    </row>
    <row r="970">
      <c r="M970" s="16" t="n"/>
      <c r="N970" s="17" t="n"/>
      <c r="Q970" s="16" t="n"/>
      <c r="Z970" s="16" t="n"/>
      <c r="AB970" s="18">
        <f>IF($M970="","",ROUND(YEARFRAC($M970,TODAY()),1))</f>
        <v/>
      </c>
      <c r="AC970" s="19">
        <f>IF($Q970="","",IF($Q970&lt;TODAY(),"Expired",IF($Q970-TODAY()&lt;=90,"Expires within 90 days","In warranty")))</f>
        <v/>
      </c>
      <c r="AD970" s="20">
        <f>IF(OR($M970="",$C970=""),"",IFERROR(EDATE($M970,VALUE(INDEX(Lists!$B$2:$B$11,MATCH($C970,Lists!$A$2:$A$11,0)))),""))</f>
        <v/>
      </c>
      <c r="AE970" s="19">
        <f>IF($AD970="","",IF($AD970&lt;TODAY(),"Overdue",IF($AD970-TODAY()&lt;=90,"Due within 90 days","OK")))</f>
        <v/>
      </c>
      <c r="AF970" s="19">
        <f>IF($A970="","",IF(OR($T970="",$U970=""),"Incomplete",IF(OR($T970="No",$U970="Not enrolled"),"Review","OK")))</f>
        <v/>
      </c>
    </row>
    <row r="971">
      <c r="M971" s="16" t="n"/>
      <c r="N971" s="17" t="n"/>
      <c r="Q971" s="16" t="n"/>
      <c r="Z971" s="16" t="n"/>
      <c r="AB971" s="18">
        <f>IF($M971="","",ROUND(YEARFRAC($M971,TODAY()),1))</f>
        <v/>
      </c>
      <c r="AC971" s="19">
        <f>IF($Q971="","",IF($Q971&lt;TODAY(),"Expired",IF($Q971-TODAY()&lt;=90,"Expires within 90 days","In warranty")))</f>
        <v/>
      </c>
      <c r="AD971" s="20">
        <f>IF(OR($M971="",$C971=""),"",IFERROR(EDATE($M971,VALUE(INDEX(Lists!$B$2:$B$11,MATCH($C971,Lists!$A$2:$A$11,0)))),""))</f>
        <v/>
      </c>
      <c r="AE971" s="19">
        <f>IF($AD971="","",IF($AD971&lt;TODAY(),"Overdue",IF($AD971-TODAY()&lt;=90,"Due within 90 days","OK")))</f>
        <v/>
      </c>
      <c r="AF971" s="19">
        <f>IF($A971="","",IF(OR($T971="",$U971=""),"Incomplete",IF(OR($T971="No",$U971="Not enrolled"),"Review","OK")))</f>
        <v/>
      </c>
    </row>
    <row r="972">
      <c r="M972" s="16" t="n"/>
      <c r="N972" s="17" t="n"/>
      <c r="Q972" s="16" t="n"/>
      <c r="Z972" s="16" t="n"/>
      <c r="AB972" s="18">
        <f>IF($M972="","",ROUND(YEARFRAC($M972,TODAY()),1))</f>
        <v/>
      </c>
      <c r="AC972" s="19">
        <f>IF($Q972="","",IF($Q972&lt;TODAY(),"Expired",IF($Q972-TODAY()&lt;=90,"Expires within 90 days","In warranty")))</f>
        <v/>
      </c>
      <c r="AD972" s="20">
        <f>IF(OR($M972="",$C972=""),"",IFERROR(EDATE($M972,VALUE(INDEX(Lists!$B$2:$B$11,MATCH($C972,Lists!$A$2:$A$11,0)))),""))</f>
        <v/>
      </c>
      <c r="AE972" s="19">
        <f>IF($AD972="","",IF($AD972&lt;TODAY(),"Overdue",IF($AD972-TODAY()&lt;=90,"Due within 90 days","OK")))</f>
        <v/>
      </c>
      <c r="AF972" s="19">
        <f>IF($A972="","",IF(OR($T972="",$U972=""),"Incomplete",IF(OR($T972="No",$U972="Not enrolled"),"Review","OK")))</f>
        <v/>
      </c>
    </row>
    <row r="973">
      <c r="M973" s="16" t="n"/>
      <c r="N973" s="17" t="n"/>
      <c r="Q973" s="16" t="n"/>
      <c r="Z973" s="16" t="n"/>
      <c r="AB973" s="18">
        <f>IF($M973="","",ROUND(YEARFRAC($M973,TODAY()),1))</f>
        <v/>
      </c>
      <c r="AC973" s="19">
        <f>IF($Q973="","",IF($Q973&lt;TODAY(),"Expired",IF($Q973-TODAY()&lt;=90,"Expires within 90 days","In warranty")))</f>
        <v/>
      </c>
      <c r="AD973" s="20">
        <f>IF(OR($M973="",$C973=""),"",IFERROR(EDATE($M973,VALUE(INDEX(Lists!$B$2:$B$11,MATCH($C973,Lists!$A$2:$A$11,0)))),""))</f>
        <v/>
      </c>
      <c r="AE973" s="19">
        <f>IF($AD973="","",IF($AD973&lt;TODAY(),"Overdue",IF($AD973-TODAY()&lt;=90,"Due within 90 days","OK")))</f>
        <v/>
      </c>
      <c r="AF973" s="19">
        <f>IF($A973="","",IF(OR($T973="",$U973=""),"Incomplete",IF(OR($T973="No",$U973="Not enrolled"),"Review","OK")))</f>
        <v/>
      </c>
    </row>
    <row r="974">
      <c r="M974" s="16" t="n"/>
      <c r="N974" s="17" t="n"/>
      <c r="Q974" s="16" t="n"/>
      <c r="Z974" s="16" t="n"/>
      <c r="AB974" s="18">
        <f>IF($M974="","",ROUND(YEARFRAC($M974,TODAY()),1))</f>
        <v/>
      </c>
      <c r="AC974" s="19">
        <f>IF($Q974="","",IF($Q974&lt;TODAY(),"Expired",IF($Q974-TODAY()&lt;=90,"Expires within 90 days","In warranty")))</f>
        <v/>
      </c>
      <c r="AD974" s="20">
        <f>IF(OR($M974="",$C974=""),"",IFERROR(EDATE($M974,VALUE(INDEX(Lists!$B$2:$B$11,MATCH($C974,Lists!$A$2:$A$11,0)))),""))</f>
        <v/>
      </c>
      <c r="AE974" s="19">
        <f>IF($AD974="","",IF($AD974&lt;TODAY(),"Overdue",IF($AD974-TODAY()&lt;=90,"Due within 90 days","OK")))</f>
        <v/>
      </c>
      <c r="AF974" s="19">
        <f>IF($A974="","",IF(OR($T974="",$U974=""),"Incomplete",IF(OR($T974="No",$U974="Not enrolled"),"Review","OK")))</f>
        <v/>
      </c>
    </row>
    <row r="975">
      <c r="M975" s="16" t="n"/>
      <c r="N975" s="17" t="n"/>
      <c r="Q975" s="16" t="n"/>
      <c r="Z975" s="16" t="n"/>
      <c r="AB975" s="18">
        <f>IF($M975="","",ROUND(YEARFRAC($M975,TODAY()),1))</f>
        <v/>
      </c>
      <c r="AC975" s="19">
        <f>IF($Q975="","",IF($Q975&lt;TODAY(),"Expired",IF($Q975-TODAY()&lt;=90,"Expires within 90 days","In warranty")))</f>
        <v/>
      </c>
      <c r="AD975" s="20">
        <f>IF(OR($M975="",$C975=""),"",IFERROR(EDATE($M975,VALUE(INDEX(Lists!$B$2:$B$11,MATCH($C975,Lists!$A$2:$A$11,0)))),""))</f>
        <v/>
      </c>
      <c r="AE975" s="19">
        <f>IF($AD975="","",IF($AD975&lt;TODAY(),"Overdue",IF($AD975-TODAY()&lt;=90,"Due within 90 days","OK")))</f>
        <v/>
      </c>
      <c r="AF975" s="19">
        <f>IF($A975="","",IF(OR($T975="",$U975=""),"Incomplete",IF(OR($T975="No",$U975="Not enrolled"),"Review","OK")))</f>
        <v/>
      </c>
    </row>
    <row r="976">
      <c r="M976" s="16" t="n"/>
      <c r="N976" s="17" t="n"/>
      <c r="Q976" s="16" t="n"/>
      <c r="Z976" s="16" t="n"/>
      <c r="AB976" s="18">
        <f>IF($M976="","",ROUND(YEARFRAC($M976,TODAY()),1))</f>
        <v/>
      </c>
      <c r="AC976" s="19">
        <f>IF($Q976="","",IF($Q976&lt;TODAY(),"Expired",IF($Q976-TODAY()&lt;=90,"Expires within 90 days","In warranty")))</f>
        <v/>
      </c>
      <c r="AD976" s="20">
        <f>IF(OR($M976="",$C976=""),"",IFERROR(EDATE($M976,VALUE(INDEX(Lists!$B$2:$B$11,MATCH($C976,Lists!$A$2:$A$11,0)))),""))</f>
        <v/>
      </c>
      <c r="AE976" s="19">
        <f>IF($AD976="","",IF($AD976&lt;TODAY(),"Overdue",IF($AD976-TODAY()&lt;=90,"Due within 90 days","OK")))</f>
        <v/>
      </c>
      <c r="AF976" s="19">
        <f>IF($A976="","",IF(OR($T976="",$U976=""),"Incomplete",IF(OR($T976="No",$U976="Not enrolled"),"Review","OK")))</f>
        <v/>
      </c>
    </row>
    <row r="977">
      <c r="M977" s="16" t="n"/>
      <c r="N977" s="17" t="n"/>
      <c r="Q977" s="16" t="n"/>
      <c r="Z977" s="16" t="n"/>
      <c r="AB977" s="18">
        <f>IF($M977="","",ROUND(YEARFRAC($M977,TODAY()),1))</f>
        <v/>
      </c>
      <c r="AC977" s="19">
        <f>IF($Q977="","",IF($Q977&lt;TODAY(),"Expired",IF($Q977-TODAY()&lt;=90,"Expires within 90 days","In warranty")))</f>
        <v/>
      </c>
      <c r="AD977" s="20">
        <f>IF(OR($M977="",$C977=""),"",IFERROR(EDATE($M977,VALUE(INDEX(Lists!$B$2:$B$11,MATCH($C977,Lists!$A$2:$A$11,0)))),""))</f>
        <v/>
      </c>
      <c r="AE977" s="19">
        <f>IF($AD977="","",IF($AD977&lt;TODAY(),"Overdue",IF($AD977-TODAY()&lt;=90,"Due within 90 days","OK")))</f>
        <v/>
      </c>
      <c r="AF977" s="19">
        <f>IF($A977="","",IF(OR($T977="",$U977=""),"Incomplete",IF(OR($T977="No",$U977="Not enrolled"),"Review","OK")))</f>
        <v/>
      </c>
    </row>
    <row r="978">
      <c r="M978" s="16" t="n"/>
      <c r="N978" s="17" t="n"/>
      <c r="Q978" s="16" t="n"/>
      <c r="Z978" s="16" t="n"/>
      <c r="AB978" s="18">
        <f>IF($M978="","",ROUND(YEARFRAC($M978,TODAY()),1))</f>
        <v/>
      </c>
      <c r="AC978" s="19">
        <f>IF($Q978="","",IF($Q978&lt;TODAY(),"Expired",IF($Q978-TODAY()&lt;=90,"Expires within 90 days","In warranty")))</f>
        <v/>
      </c>
      <c r="AD978" s="20">
        <f>IF(OR($M978="",$C978=""),"",IFERROR(EDATE($M978,VALUE(INDEX(Lists!$B$2:$B$11,MATCH($C978,Lists!$A$2:$A$11,0)))),""))</f>
        <v/>
      </c>
      <c r="AE978" s="19">
        <f>IF($AD978="","",IF($AD978&lt;TODAY(),"Overdue",IF($AD978-TODAY()&lt;=90,"Due within 90 days","OK")))</f>
        <v/>
      </c>
      <c r="AF978" s="19">
        <f>IF($A978="","",IF(OR($T978="",$U978=""),"Incomplete",IF(OR($T978="No",$U978="Not enrolled"),"Review","OK")))</f>
        <v/>
      </c>
    </row>
    <row r="979">
      <c r="M979" s="16" t="n"/>
      <c r="N979" s="17" t="n"/>
      <c r="Q979" s="16" t="n"/>
      <c r="Z979" s="16" t="n"/>
      <c r="AB979" s="18">
        <f>IF($M979="","",ROUND(YEARFRAC($M979,TODAY()),1))</f>
        <v/>
      </c>
      <c r="AC979" s="19">
        <f>IF($Q979="","",IF($Q979&lt;TODAY(),"Expired",IF($Q979-TODAY()&lt;=90,"Expires within 90 days","In warranty")))</f>
        <v/>
      </c>
      <c r="AD979" s="20">
        <f>IF(OR($M979="",$C979=""),"",IFERROR(EDATE($M979,VALUE(INDEX(Lists!$B$2:$B$11,MATCH($C979,Lists!$A$2:$A$11,0)))),""))</f>
        <v/>
      </c>
      <c r="AE979" s="19">
        <f>IF($AD979="","",IF($AD979&lt;TODAY(),"Overdue",IF($AD979-TODAY()&lt;=90,"Due within 90 days","OK")))</f>
        <v/>
      </c>
      <c r="AF979" s="19">
        <f>IF($A979="","",IF(OR($T979="",$U979=""),"Incomplete",IF(OR($T979="No",$U979="Not enrolled"),"Review","OK")))</f>
        <v/>
      </c>
    </row>
    <row r="980">
      <c r="M980" s="16" t="n"/>
      <c r="N980" s="17" t="n"/>
      <c r="Q980" s="16" t="n"/>
      <c r="Z980" s="16" t="n"/>
      <c r="AB980" s="18">
        <f>IF($M980="","",ROUND(YEARFRAC($M980,TODAY()),1))</f>
        <v/>
      </c>
      <c r="AC980" s="19">
        <f>IF($Q980="","",IF($Q980&lt;TODAY(),"Expired",IF($Q980-TODAY()&lt;=90,"Expires within 90 days","In warranty")))</f>
        <v/>
      </c>
      <c r="AD980" s="20">
        <f>IF(OR($M980="",$C980=""),"",IFERROR(EDATE($M980,VALUE(INDEX(Lists!$B$2:$B$11,MATCH($C980,Lists!$A$2:$A$11,0)))),""))</f>
        <v/>
      </c>
      <c r="AE980" s="19">
        <f>IF($AD980="","",IF($AD980&lt;TODAY(),"Overdue",IF($AD980-TODAY()&lt;=90,"Due within 90 days","OK")))</f>
        <v/>
      </c>
      <c r="AF980" s="19">
        <f>IF($A980="","",IF(OR($T980="",$U980=""),"Incomplete",IF(OR($T980="No",$U980="Not enrolled"),"Review","OK")))</f>
        <v/>
      </c>
    </row>
    <row r="981">
      <c r="M981" s="16" t="n"/>
      <c r="N981" s="17" t="n"/>
      <c r="Q981" s="16" t="n"/>
      <c r="Z981" s="16" t="n"/>
      <c r="AB981" s="18">
        <f>IF($M981="","",ROUND(YEARFRAC($M981,TODAY()),1))</f>
        <v/>
      </c>
      <c r="AC981" s="19">
        <f>IF($Q981="","",IF($Q981&lt;TODAY(),"Expired",IF($Q981-TODAY()&lt;=90,"Expires within 90 days","In warranty")))</f>
        <v/>
      </c>
      <c r="AD981" s="20">
        <f>IF(OR($M981="",$C981=""),"",IFERROR(EDATE($M981,VALUE(INDEX(Lists!$B$2:$B$11,MATCH($C981,Lists!$A$2:$A$11,0)))),""))</f>
        <v/>
      </c>
      <c r="AE981" s="19">
        <f>IF($AD981="","",IF($AD981&lt;TODAY(),"Overdue",IF($AD981-TODAY()&lt;=90,"Due within 90 days","OK")))</f>
        <v/>
      </c>
      <c r="AF981" s="19">
        <f>IF($A981="","",IF(OR($T981="",$U981=""),"Incomplete",IF(OR($T981="No",$U981="Not enrolled"),"Review","OK")))</f>
        <v/>
      </c>
    </row>
    <row r="982">
      <c r="M982" s="16" t="n"/>
      <c r="N982" s="17" t="n"/>
      <c r="Q982" s="16" t="n"/>
      <c r="Z982" s="16" t="n"/>
      <c r="AB982" s="18">
        <f>IF($M982="","",ROUND(YEARFRAC($M982,TODAY()),1))</f>
        <v/>
      </c>
      <c r="AC982" s="19">
        <f>IF($Q982="","",IF($Q982&lt;TODAY(),"Expired",IF($Q982-TODAY()&lt;=90,"Expires within 90 days","In warranty")))</f>
        <v/>
      </c>
      <c r="AD982" s="20">
        <f>IF(OR($M982="",$C982=""),"",IFERROR(EDATE($M982,VALUE(INDEX(Lists!$B$2:$B$11,MATCH($C982,Lists!$A$2:$A$11,0)))),""))</f>
        <v/>
      </c>
      <c r="AE982" s="19">
        <f>IF($AD982="","",IF($AD982&lt;TODAY(),"Overdue",IF($AD982-TODAY()&lt;=90,"Due within 90 days","OK")))</f>
        <v/>
      </c>
      <c r="AF982" s="19">
        <f>IF($A982="","",IF(OR($T982="",$U982=""),"Incomplete",IF(OR($T982="No",$U982="Not enrolled"),"Review","OK")))</f>
        <v/>
      </c>
    </row>
    <row r="983">
      <c r="M983" s="16" t="n"/>
      <c r="N983" s="17" t="n"/>
      <c r="Q983" s="16" t="n"/>
      <c r="Z983" s="16" t="n"/>
      <c r="AB983" s="18">
        <f>IF($M983="","",ROUND(YEARFRAC($M983,TODAY()),1))</f>
        <v/>
      </c>
      <c r="AC983" s="19">
        <f>IF($Q983="","",IF($Q983&lt;TODAY(),"Expired",IF($Q983-TODAY()&lt;=90,"Expires within 90 days","In warranty")))</f>
        <v/>
      </c>
      <c r="AD983" s="20">
        <f>IF(OR($M983="",$C983=""),"",IFERROR(EDATE($M983,VALUE(INDEX(Lists!$B$2:$B$11,MATCH($C983,Lists!$A$2:$A$11,0)))),""))</f>
        <v/>
      </c>
      <c r="AE983" s="19">
        <f>IF($AD983="","",IF($AD983&lt;TODAY(),"Overdue",IF($AD983-TODAY()&lt;=90,"Due within 90 days","OK")))</f>
        <v/>
      </c>
      <c r="AF983" s="19">
        <f>IF($A983="","",IF(OR($T983="",$U983=""),"Incomplete",IF(OR($T983="No",$U983="Not enrolled"),"Review","OK")))</f>
        <v/>
      </c>
    </row>
    <row r="984">
      <c r="M984" s="16" t="n"/>
      <c r="N984" s="17" t="n"/>
      <c r="Q984" s="16" t="n"/>
      <c r="Z984" s="16" t="n"/>
      <c r="AB984" s="18">
        <f>IF($M984="","",ROUND(YEARFRAC($M984,TODAY()),1))</f>
        <v/>
      </c>
      <c r="AC984" s="19">
        <f>IF($Q984="","",IF($Q984&lt;TODAY(),"Expired",IF($Q984-TODAY()&lt;=90,"Expires within 90 days","In warranty")))</f>
        <v/>
      </c>
      <c r="AD984" s="20">
        <f>IF(OR($M984="",$C984=""),"",IFERROR(EDATE($M984,VALUE(INDEX(Lists!$B$2:$B$11,MATCH($C984,Lists!$A$2:$A$11,0)))),""))</f>
        <v/>
      </c>
      <c r="AE984" s="19">
        <f>IF($AD984="","",IF($AD984&lt;TODAY(),"Overdue",IF($AD984-TODAY()&lt;=90,"Due within 90 days","OK")))</f>
        <v/>
      </c>
      <c r="AF984" s="19">
        <f>IF($A984="","",IF(OR($T984="",$U984=""),"Incomplete",IF(OR($T984="No",$U984="Not enrolled"),"Review","OK")))</f>
        <v/>
      </c>
    </row>
    <row r="985">
      <c r="M985" s="16" t="n"/>
      <c r="N985" s="17" t="n"/>
      <c r="Q985" s="16" t="n"/>
      <c r="Z985" s="16" t="n"/>
      <c r="AB985" s="18">
        <f>IF($M985="","",ROUND(YEARFRAC($M985,TODAY()),1))</f>
        <v/>
      </c>
      <c r="AC985" s="19">
        <f>IF($Q985="","",IF($Q985&lt;TODAY(),"Expired",IF($Q985-TODAY()&lt;=90,"Expires within 90 days","In warranty")))</f>
        <v/>
      </c>
      <c r="AD985" s="20">
        <f>IF(OR($M985="",$C985=""),"",IFERROR(EDATE($M985,VALUE(INDEX(Lists!$B$2:$B$11,MATCH($C985,Lists!$A$2:$A$11,0)))),""))</f>
        <v/>
      </c>
      <c r="AE985" s="19">
        <f>IF($AD985="","",IF($AD985&lt;TODAY(),"Overdue",IF($AD985-TODAY()&lt;=90,"Due within 90 days","OK")))</f>
        <v/>
      </c>
      <c r="AF985" s="19">
        <f>IF($A985="","",IF(OR($T985="",$U985=""),"Incomplete",IF(OR($T985="No",$U985="Not enrolled"),"Review","OK")))</f>
        <v/>
      </c>
    </row>
    <row r="986">
      <c r="M986" s="16" t="n"/>
      <c r="N986" s="17" t="n"/>
      <c r="Q986" s="16" t="n"/>
      <c r="Z986" s="16" t="n"/>
      <c r="AB986" s="18">
        <f>IF($M986="","",ROUND(YEARFRAC($M986,TODAY()),1))</f>
        <v/>
      </c>
      <c r="AC986" s="19">
        <f>IF($Q986="","",IF($Q986&lt;TODAY(),"Expired",IF($Q986-TODAY()&lt;=90,"Expires within 90 days","In warranty")))</f>
        <v/>
      </c>
      <c r="AD986" s="20">
        <f>IF(OR($M986="",$C986=""),"",IFERROR(EDATE($M986,VALUE(INDEX(Lists!$B$2:$B$11,MATCH($C986,Lists!$A$2:$A$11,0)))),""))</f>
        <v/>
      </c>
      <c r="AE986" s="19">
        <f>IF($AD986="","",IF($AD986&lt;TODAY(),"Overdue",IF($AD986-TODAY()&lt;=90,"Due within 90 days","OK")))</f>
        <v/>
      </c>
      <c r="AF986" s="19">
        <f>IF($A986="","",IF(OR($T986="",$U986=""),"Incomplete",IF(OR($T986="No",$U986="Not enrolled"),"Review","OK")))</f>
        <v/>
      </c>
    </row>
    <row r="987">
      <c r="M987" s="16" t="n"/>
      <c r="N987" s="17" t="n"/>
      <c r="Q987" s="16" t="n"/>
      <c r="Z987" s="16" t="n"/>
      <c r="AB987" s="18">
        <f>IF($M987="","",ROUND(YEARFRAC($M987,TODAY()),1))</f>
        <v/>
      </c>
      <c r="AC987" s="19">
        <f>IF($Q987="","",IF($Q987&lt;TODAY(),"Expired",IF($Q987-TODAY()&lt;=90,"Expires within 90 days","In warranty")))</f>
        <v/>
      </c>
      <c r="AD987" s="20">
        <f>IF(OR($M987="",$C987=""),"",IFERROR(EDATE($M987,VALUE(INDEX(Lists!$B$2:$B$11,MATCH($C987,Lists!$A$2:$A$11,0)))),""))</f>
        <v/>
      </c>
      <c r="AE987" s="19">
        <f>IF($AD987="","",IF($AD987&lt;TODAY(),"Overdue",IF($AD987-TODAY()&lt;=90,"Due within 90 days","OK")))</f>
        <v/>
      </c>
      <c r="AF987" s="19">
        <f>IF($A987="","",IF(OR($T987="",$U987=""),"Incomplete",IF(OR($T987="No",$U987="Not enrolled"),"Review","OK")))</f>
        <v/>
      </c>
    </row>
    <row r="988">
      <c r="M988" s="16" t="n"/>
      <c r="N988" s="17" t="n"/>
      <c r="Q988" s="16" t="n"/>
      <c r="Z988" s="16" t="n"/>
      <c r="AB988" s="18">
        <f>IF($M988="","",ROUND(YEARFRAC($M988,TODAY()),1))</f>
        <v/>
      </c>
      <c r="AC988" s="19">
        <f>IF($Q988="","",IF($Q988&lt;TODAY(),"Expired",IF($Q988-TODAY()&lt;=90,"Expires within 90 days","In warranty")))</f>
        <v/>
      </c>
      <c r="AD988" s="20">
        <f>IF(OR($M988="",$C988=""),"",IFERROR(EDATE($M988,VALUE(INDEX(Lists!$B$2:$B$11,MATCH($C988,Lists!$A$2:$A$11,0)))),""))</f>
        <v/>
      </c>
      <c r="AE988" s="19">
        <f>IF($AD988="","",IF($AD988&lt;TODAY(),"Overdue",IF($AD988-TODAY()&lt;=90,"Due within 90 days","OK")))</f>
        <v/>
      </c>
      <c r="AF988" s="19">
        <f>IF($A988="","",IF(OR($T988="",$U988=""),"Incomplete",IF(OR($T988="No",$U988="Not enrolled"),"Review","OK")))</f>
        <v/>
      </c>
    </row>
    <row r="989">
      <c r="M989" s="16" t="n"/>
      <c r="N989" s="17" t="n"/>
      <c r="Q989" s="16" t="n"/>
      <c r="Z989" s="16" t="n"/>
      <c r="AB989" s="18">
        <f>IF($M989="","",ROUND(YEARFRAC($M989,TODAY()),1))</f>
        <v/>
      </c>
      <c r="AC989" s="19">
        <f>IF($Q989="","",IF($Q989&lt;TODAY(),"Expired",IF($Q989-TODAY()&lt;=90,"Expires within 90 days","In warranty")))</f>
        <v/>
      </c>
      <c r="AD989" s="20">
        <f>IF(OR($M989="",$C989=""),"",IFERROR(EDATE($M989,VALUE(INDEX(Lists!$B$2:$B$11,MATCH($C989,Lists!$A$2:$A$11,0)))),""))</f>
        <v/>
      </c>
      <c r="AE989" s="19">
        <f>IF($AD989="","",IF($AD989&lt;TODAY(),"Overdue",IF($AD989-TODAY()&lt;=90,"Due within 90 days","OK")))</f>
        <v/>
      </c>
      <c r="AF989" s="19">
        <f>IF($A989="","",IF(OR($T989="",$U989=""),"Incomplete",IF(OR($T989="No",$U989="Not enrolled"),"Review","OK")))</f>
        <v/>
      </c>
    </row>
    <row r="990">
      <c r="M990" s="16" t="n"/>
      <c r="N990" s="17" t="n"/>
      <c r="Q990" s="16" t="n"/>
      <c r="Z990" s="16" t="n"/>
      <c r="AB990" s="18">
        <f>IF($M990="","",ROUND(YEARFRAC($M990,TODAY()),1))</f>
        <v/>
      </c>
      <c r="AC990" s="19">
        <f>IF($Q990="","",IF($Q990&lt;TODAY(),"Expired",IF($Q990-TODAY()&lt;=90,"Expires within 90 days","In warranty")))</f>
        <v/>
      </c>
      <c r="AD990" s="20">
        <f>IF(OR($M990="",$C990=""),"",IFERROR(EDATE($M990,VALUE(INDEX(Lists!$B$2:$B$11,MATCH($C990,Lists!$A$2:$A$11,0)))),""))</f>
        <v/>
      </c>
      <c r="AE990" s="19">
        <f>IF($AD990="","",IF($AD990&lt;TODAY(),"Overdue",IF($AD990-TODAY()&lt;=90,"Due within 90 days","OK")))</f>
        <v/>
      </c>
      <c r="AF990" s="19">
        <f>IF($A990="","",IF(OR($T990="",$U990=""),"Incomplete",IF(OR($T990="No",$U990="Not enrolled"),"Review","OK")))</f>
        <v/>
      </c>
    </row>
    <row r="991">
      <c r="M991" s="16" t="n"/>
      <c r="N991" s="17" t="n"/>
      <c r="Q991" s="16" t="n"/>
      <c r="Z991" s="16" t="n"/>
      <c r="AB991" s="18">
        <f>IF($M991="","",ROUND(YEARFRAC($M991,TODAY()),1))</f>
        <v/>
      </c>
      <c r="AC991" s="19">
        <f>IF($Q991="","",IF($Q991&lt;TODAY(),"Expired",IF($Q991-TODAY()&lt;=90,"Expires within 90 days","In warranty")))</f>
        <v/>
      </c>
      <c r="AD991" s="20">
        <f>IF(OR($M991="",$C991=""),"",IFERROR(EDATE($M991,VALUE(INDEX(Lists!$B$2:$B$11,MATCH($C991,Lists!$A$2:$A$11,0)))),""))</f>
        <v/>
      </c>
      <c r="AE991" s="19">
        <f>IF($AD991="","",IF($AD991&lt;TODAY(),"Overdue",IF($AD991-TODAY()&lt;=90,"Due within 90 days","OK")))</f>
        <v/>
      </c>
      <c r="AF991" s="19">
        <f>IF($A991="","",IF(OR($T991="",$U991=""),"Incomplete",IF(OR($T991="No",$U991="Not enrolled"),"Review","OK")))</f>
        <v/>
      </c>
    </row>
    <row r="992">
      <c r="M992" s="16" t="n"/>
      <c r="N992" s="17" t="n"/>
      <c r="Q992" s="16" t="n"/>
      <c r="Z992" s="16" t="n"/>
      <c r="AB992" s="18">
        <f>IF($M992="","",ROUND(YEARFRAC($M992,TODAY()),1))</f>
        <v/>
      </c>
      <c r="AC992" s="19">
        <f>IF($Q992="","",IF($Q992&lt;TODAY(),"Expired",IF($Q992-TODAY()&lt;=90,"Expires within 90 days","In warranty")))</f>
        <v/>
      </c>
      <c r="AD992" s="20">
        <f>IF(OR($M992="",$C992=""),"",IFERROR(EDATE($M992,VALUE(INDEX(Lists!$B$2:$B$11,MATCH($C992,Lists!$A$2:$A$11,0)))),""))</f>
        <v/>
      </c>
      <c r="AE992" s="19">
        <f>IF($AD992="","",IF($AD992&lt;TODAY(),"Overdue",IF($AD992-TODAY()&lt;=90,"Due within 90 days","OK")))</f>
        <v/>
      </c>
      <c r="AF992" s="19">
        <f>IF($A992="","",IF(OR($T992="",$U992=""),"Incomplete",IF(OR($T992="No",$U992="Not enrolled"),"Review","OK")))</f>
        <v/>
      </c>
    </row>
    <row r="993">
      <c r="M993" s="16" t="n"/>
      <c r="N993" s="17" t="n"/>
      <c r="Q993" s="16" t="n"/>
      <c r="Z993" s="16" t="n"/>
      <c r="AB993" s="18">
        <f>IF($M993="","",ROUND(YEARFRAC($M993,TODAY()),1))</f>
        <v/>
      </c>
      <c r="AC993" s="19">
        <f>IF($Q993="","",IF($Q993&lt;TODAY(),"Expired",IF($Q993-TODAY()&lt;=90,"Expires within 90 days","In warranty")))</f>
        <v/>
      </c>
      <c r="AD993" s="20">
        <f>IF(OR($M993="",$C993=""),"",IFERROR(EDATE($M993,VALUE(INDEX(Lists!$B$2:$B$11,MATCH($C993,Lists!$A$2:$A$11,0)))),""))</f>
        <v/>
      </c>
      <c r="AE993" s="19">
        <f>IF($AD993="","",IF($AD993&lt;TODAY(),"Overdue",IF($AD993-TODAY()&lt;=90,"Due within 90 days","OK")))</f>
        <v/>
      </c>
      <c r="AF993" s="19">
        <f>IF($A993="","",IF(OR($T993="",$U993=""),"Incomplete",IF(OR($T993="No",$U993="Not enrolled"),"Review","OK")))</f>
        <v/>
      </c>
    </row>
    <row r="994">
      <c r="M994" s="16" t="n"/>
      <c r="N994" s="17" t="n"/>
      <c r="Q994" s="16" t="n"/>
      <c r="Z994" s="16" t="n"/>
      <c r="AB994" s="18">
        <f>IF($M994="","",ROUND(YEARFRAC($M994,TODAY()),1))</f>
        <v/>
      </c>
      <c r="AC994" s="19">
        <f>IF($Q994="","",IF($Q994&lt;TODAY(),"Expired",IF($Q994-TODAY()&lt;=90,"Expires within 90 days","In warranty")))</f>
        <v/>
      </c>
      <c r="AD994" s="20">
        <f>IF(OR($M994="",$C994=""),"",IFERROR(EDATE($M994,VALUE(INDEX(Lists!$B$2:$B$11,MATCH($C994,Lists!$A$2:$A$11,0)))),""))</f>
        <v/>
      </c>
      <c r="AE994" s="19">
        <f>IF($AD994="","",IF($AD994&lt;TODAY(),"Overdue",IF($AD994-TODAY()&lt;=90,"Due within 90 days","OK")))</f>
        <v/>
      </c>
      <c r="AF994" s="19">
        <f>IF($A994="","",IF(OR($T994="",$U994=""),"Incomplete",IF(OR($T994="No",$U994="Not enrolled"),"Review","OK")))</f>
        <v/>
      </c>
    </row>
    <row r="995">
      <c r="M995" s="16" t="n"/>
      <c r="N995" s="17" t="n"/>
      <c r="Q995" s="16" t="n"/>
      <c r="Z995" s="16" t="n"/>
      <c r="AB995" s="18">
        <f>IF($M995="","",ROUND(YEARFRAC($M995,TODAY()),1))</f>
        <v/>
      </c>
      <c r="AC995" s="19">
        <f>IF($Q995="","",IF($Q995&lt;TODAY(),"Expired",IF($Q995-TODAY()&lt;=90,"Expires within 90 days","In warranty")))</f>
        <v/>
      </c>
      <c r="AD995" s="20">
        <f>IF(OR($M995="",$C995=""),"",IFERROR(EDATE($M995,VALUE(INDEX(Lists!$B$2:$B$11,MATCH($C995,Lists!$A$2:$A$11,0)))),""))</f>
        <v/>
      </c>
      <c r="AE995" s="19">
        <f>IF($AD995="","",IF($AD995&lt;TODAY(),"Overdue",IF($AD995-TODAY()&lt;=90,"Due within 90 days","OK")))</f>
        <v/>
      </c>
      <c r="AF995" s="19">
        <f>IF($A995="","",IF(OR($T995="",$U995=""),"Incomplete",IF(OR($T995="No",$U995="Not enrolled"),"Review","OK")))</f>
        <v/>
      </c>
    </row>
    <row r="996">
      <c r="M996" s="16" t="n"/>
      <c r="N996" s="17" t="n"/>
      <c r="Q996" s="16" t="n"/>
      <c r="Z996" s="16" t="n"/>
      <c r="AB996" s="18">
        <f>IF($M996="","",ROUND(YEARFRAC($M996,TODAY()),1))</f>
        <v/>
      </c>
      <c r="AC996" s="19">
        <f>IF($Q996="","",IF($Q996&lt;TODAY(),"Expired",IF($Q996-TODAY()&lt;=90,"Expires within 90 days","In warranty")))</f>
        <v/>
      </c>
      <c r="AD996" s="20">
        <f>IF(OR($M996="",$C996=""),"",IFERROR(EDATE($M996,VALUE(INDEX(Lists!$B$2:$B$11,MATCH($C996,Lists!$A$2:$A$11,0)))),""))</f>
        <v/>
      </c>
      <c r="AE996" s="19">
        <f>IF($AD996="","",IF($AD996&lt;TODAY(),"Overdue",IF($AD996-TODAY()&lt;=90,"Due within 90 days","OK")))</f>
        <v/>
      </c>
      <c r="AF996" s="19">
        <f>IF($A996="","",IF(OR($T996="",$U996=""),"Incomplete",IF(OR($T996="No",$U996="Not enrolled"),"Review","OK")))</f>
        <v/>
      </c>
    </row>
    <row r="997">
      <c r="M997" s="16" t="n"/>
      <c r="N997" s="17" t="n"/>
      <c r="Q997" s="16" t="n"/>
      <c r="Z997" s="16" t="n"/>
      <c r="AB997" s="18">
        <f>IF($M997="","",ROUND(YEARFRAC($M997,TODAY()),1))</f>
        <v/>
      </c>
      <c r="AC997" s="19">
        <f>IF($Q997="","",IF($Q997&lt;TODAY(),"Expired",IF($Q997-TODAY()&lt;=90,"Expires within 90 days","In warranty")))</f>
        <v/>
      </c>
      <c r="AD997" s="20">
        <f>IF(OR($M997="",$C997=""),"",IFERROR(EDATE($M997,VALUE(INDEX(Lists!$B$2:$B$11,MATCH($C997,Lists!$A$2:$A$11,0)))),""))</f>
        <v/>
      </c>
      <c r="AE997" s="19">
        <f>IF($AD997="","",IF($AD997&lt;TODAY(),"Overdue",IF($AD997-TODAY()&lt;=90,"Due within 90 days","OK")))</f>
        <v/>
      </c>
      <c r="AF997" s="19">
        <f>IF($A997="","",IF(OR($T997="",$U997=""),"Incomplete",IF(OR($T997="No",$U997="Not enrolled"),"Review","OK")))</f>
        <v/>
      </c>
    </row>
    <row r="998">
      <c r="M998" s="16" t="n"/>
      <c r="N998" s="17" t="n"/>
      <c r="Q998" s="16" t="n"/>
      <c r="Z998" s="16" t="n"/>
      <c r="AB998" s="18">
        <f>IF($M998="","",ROUND(YEARFRAC($M998,TODAY()),1))</f>
        <v/>
      </c>
      <c r="AC998" s="19">
        <f>IF($Q998="","",IF($Q998&lt;TODAY(),"Expired",IF($Q998-TODAY()&lt;=90,"Expires within 90 days","In warranty")))</f>
        <v/>
      </c>
      <c r="AD998" s="20">
        <f>IF(OR($M998="",$C998=""),"",IFERROR(EDATE($M998,VALUE(INDEX(Lists!$B$2:$B$11,MATCH($C998,Lists!$A$2:$A$11,0)))),""))</f>
        <v/>
      </c>
      <c r="AE998" s="19">
        <f>IF($AD998="","",IF($AD998&lt;TODAY(),"Overdue",IF($AD998-TODAY()&lt;=90,"Due within 90 days","OK")))</f>
        <v/>
      </c>
      <c r="AF998" s="19">
        <f>IF($A998="","",IF(OR($T998="",$U998=""),"Incomplete",IF(OR($T998="No",$U998="Not enrolled"),"Review","OK")))</f>
        <v/>
      </c>
    </row>
    <row r="999">
      <c r="M999" s="16" t="n"/>
      <c r="N999" s="17" t="n"/>
      <c r="Q999" s="16" t="n"/>
      <c r="Z999" s="16" t="n"/>
      <c r="AB999" s="18">
        <f>IF($M999="","",ROUND(YEARFRAC($M999,TODAY()),1))</f>
        <v/>
      </c>
      <c r="AC999" s="19">
        <f>IF($Q999="","",IF($Q999&lt;TODAY(),"Expired",IF($Q999-TODAY()&lt;=90,"Expires within 90 days","In warranty")))</f>
        <v/>
      </c>
      <c r="AD999" s="20">
        <f>IF(OR($M999="",$C999=""),"",IFERROR(EDATE($M999,VALUE(INDEX(Lists!$B$2:$B$11,MATCH($C999,Lists!$A$2:$A$11,0)))),""))</f>
        <v/>
      </c>
      <c r="AE999" s="19">
        <f>IF($AD999="","",IF($AD999&lt;TODAY(),"Overdue",IF($AD999-TODAY()&lt;=90,"Due within 90 days","OK")))</f>
        <v/>
      </c>
      <c r="AF999" s="19">
        <f>IF($A999="","",IF(OR($T999="",$U999=""),"Incomplete",IF(OR($T999="No",$U999="Not enrolled"),"Review","OK")))</f>
        <v/>
      </c>
    </row>
    <row r="1000">
      <c r="M1000" s="16" t="n"/>
      <c r="N1000" s="17" t="n"/>
      <c r="Q1000" s="16" t="n"/>
      <c r="Z1000" s="16" t="n"/>
      <c r="AB1000" s="18">
        <f>IF($M1000="","",ROUND(YEARFRAC($M1000,TODAY()),1))</f>
        <v/>
      </c>
      <c r="AC1000" s="19">
        <f>IF($Q1000="","",IF($Q1000&lt;TODAY(),"Expired",IF($Q1000-TODAY()&lt;=90,"Expires within 90 days","In warranty")))</f>
        <v/>
      </c>
      <c r="AD1000" s="20">
        <f>IF(OR($M1000="",$C1000=""),"",IFERROR(EDATE($M1000,VALUE(INDEX(Lists!$B$2:$B$11,MATCH($C1000,Lists!$A$2:$A$11,0)))),""))</f>
        <v/>
      </c>
      <c r="AE1000" s="19">
        <f>IF($AD1000="","",IF($AD1000&lt;TODAY(),"Overdue",IF($AD1000-TODAY()&lt;=90,"Due within 90 days","OK")))</f>
        <v/>
      </c>
      <c r="AF1000" s="19">
        <f>IF($A1000="","",IF(OR($T1000="",$U1000=""),"Incomplete",IF(OR($T1000="No",$U1000="Not enrolled"),"Review","OK")))</f>
        <v/>
      </c>
    </row>
    <row r="1001">
      <c r="M1001" s="16" t="n"/>
      <c r="N1001" s="17" t="n"/>
      <c r="Q1001" s="16" t="n"/>
      <c r="Z1001" s="16" t="n"/>
      <c r="AB1001" s="18">
        <f>IF($M1001="","",ROUND(YEARFRAC($M1001,TODAY()),1))</f>
        <v/>
      </c>
      <c r="AC1001" s="19">
        <f>IF($Q1001="","",IF($Q1001&lt;TODAY(),"Expired",IF($Q1001-TODAY()&lt;=90,"Expires within 90 days","In warranty")))</f>
        <v/>
      </c>
      <c r="AD1001" s="20">
        <f>IF(OR($M1001="",$C1001=""),"",IFERROR(EDATE($M1001,VALUE(INDEX(Lists!$B$2:$B$11,MATCH($C1001,Lists!$A$2:$A$11,0)))),""))</f>
        <v/>
      </c>
      <c r="AE1001" s="19">
        <f>IF($AD1001="","",IF($AD1001&lt;TODAY(),"Overdue",IF($AD1001-TODAY()&lt;=90,"Due within 90 days","OK")))</f>
        <v/>
      </c>
      <c r="AF1001" s="19">
        <f>IF($A1001="","",IF(OR($T1001="",$U1001=""),"Incomplete",IF(OR($T1001="No",$U1001="Not enrolled"),"Review","OK")))</f>
        <v/>
      </c>
    </row>
  </sheetData>
  <autoFilter ref="A1:AF1001"/>
  <dataValidations count="10">
    <dataValidation sqref="C2:C1001" showDropDown="0" showInputMessage="0" showErrorMessage="1" allowBlank="1" errorTitle="Category" error="Choose a value from the list (edit the list on the Lists sheet)." prompt="Choose from the list" type="list" errorStyle="warning">
      <formula1>Lists!$A$2:$A$11</formula1>
    </dataValidation>
    <dataValidation sqref="K2:K1001" showDropDown="0" showInputMessage="0" showErrorMessage="1" allowBlank="1" errorTitle="Status" error="Choose a value from the list (edit the list on the Lists sheet)." prompt="Choose from the list" type="list" errorStyle="warning">
      <formula1>Lists!$C$2:$C$8</formula1>
    </dataValidation>
    <dataValidation sqref="L2:L1001" showDropDown="0" showInputMessage="0" showErrorMessage="1" allowBlank="1" errorTitle="Condition" error="Choose a value from the list (edit the list on the Lists sheet)." prompt="Choose from the list" type="list" errorStyle="warning">
      <formula1>Lists!$D$2:$D$6</formula1>
    </dataValidation>
    <dataValidation sqref="T2:T1001" showDropDown="0" showInputMessage="0" showErrorMessage="1" allowBlank="1" errorTitle="Disk encryption" error="Choose a value from the list (edit the list on the Lists sheet)." prompt="Choose from the list" type="list" errorStyle="stop">
      <formula1>Lists!$E$2:$E$4</formula1>
    </dataValidation>
    <dataValidation sqref="U2:U1001" showDropDown="0" showInputMessage="0" showErrorMessage="1" allowBlank="1" errorTitle="MDM / endpoint management" error="Choose a value from the list (edit the list on the Lists sheet)." prompt="Choose from the list" type="list" errorStyle="stop">
      <formula1>Lists!$F$2:$F$4</formula1>
    </dataValidation>
    <dataValidation sqref="V2:V1001" showDropDown="0" showInputMessage="0" showErrorMessage="1" allowBlank="1" errorTitle="Data classification" error="Choose a value from the list (edit the list on the Lists sheet)." prompt="Choose from the list" type="list" errorStyle="warning">
      <formula1>Lists!$G$2:$G$5</formula1>
    </dataValidation>
    <dataValidation sqref="X2:X1001" showDropDown="0" showInputMessage="0" showErrorMessage="1" allowBlank="1" errorTitle="Tag type" error="Choose a value from the list (edit the list on the Lists sheet)." prompt="Choose from the list" type="list" errorStyle="warning">
      <formula1>Lists!$H$2:$H$6</formula1>
    </dataValidation>
    <dataValidation sqref="M2:M1001" showDropDown="0" showInputMessage="0" showErrorMessage="0" allowBlank="1" errorTitle="Date expected" error="Enter a real date, e.g. 2026-01-31 (YYYY-MM-DD)." type="date" errorStyle="warning" operator="greaterThan">
      <formula1>1</formula1>
    </dataValidation>
    <dataValidation sqref="Q2:Q1001" showDropDown="0" showInputMessage="0" showErrorMessage="0" allowBlank="1" errorTitle="Date expected" error="Enter a real date, e.g. 2026-01-31 (YYYY-MM-DD)." type="date" errorStyle="warning" operator="greaterThan">
      <formula1>1</formula1>
    </dataValidation>
    <dataValidation sqref="Z2:Z1001" showDropDown="0" showInputMessage="0" showErrorMessage="0" allowBlank="1" errorTitle="Date expected" error="Enter a real date, e.g. 2026-01-31 (YYYY-MM-DD)." type="date" errorStyle="warning" operator="greaterThan">
      <formula1>1</formula1>
    </dataValidation>
  </dataValidation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6" customWidth="1" min="1" max="1"/>
    <col width="14" customWidth="1" min="2" max="2"/>
    <col width="12" customWidth="1" min="3" max="3"/>
    <col width="12" customWidth="1" min="4" max="4"/>
  </cols>
  <sheetData>
    <row r="1">
      <c r="A1" s="1" t="inlineStr">
        <is>
          <t>Summary</t>
        </is>
      </c>
    </row>
    <row r="3">
      <c r="A3" s="21" t="inlineStr">
        <is>
          <t>Devices in the inventory</t>
        </is>
      </c>
      <c r="B3" s="22">
        <f>COUNTA('IT asset inventory'!$A$2:$A$1001)</f>
        <v/>
      </c>
    </row>
    <row r="4">
      <c r="A4" s="23" t="inlineStr">
        <is>
          <t>Devices in use with no custodian</t>
        </is>
      </c>
      <c r="B4" s="24">
        <f>COUNTIFS('IT asset inventory'!$K$2:$K$1001,"In use",'IT asset inventory'!$G$2:$G$1001,"")</f>
        <v/>
      </c>
    </row>
    <row r="5">
      <c r="A5" s="21" t="inlineStr">
        <is>
          <t>Security check: Review</t>
        </is>
      </c>
      <c r="B5" s="22">
        <f>COUNTIF('IT asset inventory'!$AF$2:$AF$1001,"Review")</f>
        <v/>
      </c>
    </row>
    <row r="6">
      <c r="A6" s="23" t="inlineStr">
        <is>
          <t>Security check: Incomplete</t>
        </is>
      </c>
      <c r="B6" s="24">
        <f>COUNTIF('IT asset inventory'!$AF$2:$AF$1001,"Incomplete")</f>
        <v/>
      </c>
    </row>
    <row r="7">
      <c r="A7" s="23" t="inlineStr">
        <is>
          <t>Not encrypted</t>
        </is>
      </c>
      <c r="B7" s="24">
        <f>COUNTIF('IT asset inventory'!$T$2:$T$1001,"No")</f>
        <v/>
      </c>
    </row>
    <row r="8">
      <c r="A8" s="23" t="inlineStr">
        <is>
          <t>Not enrolled in MDM</t>
        </is>
      </c>
      <c r="B8" s="24">
        <f>COUNTIF('IT asset inventory'!$U$2:$U$1001,"Not enrolled")</f>
        <v/>
      </c>
    </row>
    <row r="9">
      <c r="A9" s="23" t="inlineStr">
        <is>
          <t>Warranty expired</t>
        </is>
      </c>
      <c r="B9" s="24">
        <f>COUNTIF('IT asset inventory'!$AC$2:$AC$1001,"Expired")</f>
        <v/>
      </c>
    </row>
    <row r="10">
      <c r="A10" s="23" t="inlineStr">
        <is>
          <t>Refresh overdue</t>
        </is>
      </c>
      <c r="B10" s="24">
        <f>COUNTIF('IT asset inventory'!$AE$2:$AE$1001,"Overdue")</f>
        <v/>
      </c>
    </row>
    <row r="11">
      <c r="A11" s="23" t="inlineStr">
        <is>
          <t>Not verified in the last 365 days</t>
        </is>
      </c>
      <c r="B11" s="24">
        <f>COUNTIFS('IT asset inventory'!$A$2:$A$1001,"&lt;&gt;",'IT asset inventory'!$Z$2:$Z$1001,"&lt;"&amp;(TODAY()-365))+COUNTIFS('IT asset inventory'!$A$2:$A$1001,"&lt;&gt;",'IT asset inventory'!$Z$2:$Z$1001,"")</f>
        <v/>
      </c>
    </row>
    <row r="13">
      <c r="A13" s="11" t="inlineStr">
        <is>
          <t>Category</t>
        </is>
      </c>
      <c r="B13" s="11" t="inlineStr">
        <is>
          <t>Devices</t>
        </is>
      </c>
      <c r="C13" s="11" t="inlineStr">
        <is>
          <t>In use</t>
        </is>
      </c>
      <c r="D13" s="11" t="inlineStr">
        <is>
          <t>In store</t>
        </is>
      </c>
    </row>
    <row r="14">
      <c r="A14" s="25">
        <f>Lists!A2</f>
        <v/>
      </c>
      <c r="B14" s="25">
        <f>COUNTIF('IT asset inventory'!$C$2:$C$1001,A14)</f>
        <v/>
      </c>
      <c r="C14" s="25">
        <f>COUNTIFS('IT asset inventory'!$C$2:$C$1001,A14,'IT asset inventory'!$K$2:$K$1001,"In use")</f>
        <v/>
      </c>
      <c r="D14" s="25">
        <f>COUNTIFS('IT asset inventory'!$C$2:$C$1001,A14,'IT asset inventory'!$K$2:$K$1001,"In store")</f>
        <v/>
      </c>
    </row>
    <row r="15">
      <c r="A15" s="25">
        <f>Lists!A3</f>
        <v/>
      </c>
      <c r="B15" s="25">
        <f>COUNTIF('IT asset inventory'!$C$2:$C$1001,A15)</f>
        <v/>
      </c>
      <c r="C15" s="25">
        <f>COUNTIFS('IT asset inventory'!$C$2:$C$1001,A15,'IT asset inventory'!$K$2:$K$1001,"In use")</f>
        <v/>
      </c>
      <c r="D15" s="25">
        <f>COUNTIFS('IT asset inventory'!$C$2:$C$1001,A15,'IT asset inventory'!$K$2:$K$1001,"In store")</f>
        <v/>
      </c>
    </row>
    <row r="16">
      <c r="A16" s="25">
        <f>Lists!A4</f>
        <v/>
      </c>
      <c r="B16" s="25">
        <f>COUNTIF('IT asset inventory'!$C$2:$C$1001,A16)</f>
        <v/>
      </c>
      <c r="C16" s="25">
        <f>COUNTIFS('IT asset inventory'!$C$2:$C$1001,A16,'IT asset inventory'!$K$2:$K$1001,"In use")</f>
        <v/>
      </c>
      <c r="D16" s="25">
        <f>COUNTIFS('IT asset inventory'!$C$2:$C$1001,A16,'IT asset inventory'!$K$2:$K$1001,"In store")</f>
        <v/>
      </c>
    </row>
    <row r="17">
      <c r="A17" s="25">
        <f>Lists!A5</f>
        <v/>
      </c>
      <c r="B17" s="25">
        <f>COUNTIF('IT asset inventory'!$C$2:$C$1001,A17)</f>
        <v/>
      </c>
      <c r="C17" s="25">
        <f>COUNTIFS('IT asset inventory'!$C$2:$C$1001,A17,'IT asset inventory'!$K$2:$K$1001,"In use")</f>
        <v/>
      </c>
      <c r="D17" s="25">
        <f>COUNTIFS('IT asset inventory'!$C$2:$C$1001,A17,'IT asset inventory'!$K$2:$K$1001,"In store")</f>
        <v/>
      </c>
    </row>
    <row r="18">
      <c r="A18" s="25">
        <f>Lists!A6</f>
        <v/>
      </c>
      <c r="B18" s="25">
        <f>COUNTIF('IT asset inventory'!$C$2:$C$1001,A18)</f>
        <v/>
      </c>
      <c r="C18" s="25">
        <f>COUNTIFS('IT asset inventory'!$C$2:$C$1001,A18,'IT asset inventory'!$K$2:$K$1001,"In use")</f>
        <v/>
      </c>
      <c r="D18" s="25">
        <f>COUNTIFS('IT asset inventory'!$C$2:$C$1001,A18,'IT asset inventory'!$K$2:$K$1001,"In store")</f>
        <v/>
      </c>
    </row>
    <row r="19">
      <c r="A19" s="25">
        <f>Lists!A7</f>
        <v/>
      </c>
      <c r="B19" s="25">
        <f>COUNTIF('IT asset inventory'!$C$2:$C$1001,A19)</f>
        <v/>
      </c>
      <c r="C19" s="25">
        <f>COUNTIFS('IT asset inventory'!$C$2:$C$1001,A19,'IT asset inventory'!$K$2:$K$1001,"In use")</f>
        <v/>
      </c>
      <c r="D19" s="25">
        <f>COUNTIFS('IT asset inventory'!$C$2:$C$1001,A19,'IT asset inventory'!$K$2:$K$1001,"In store")</f>
        <v/>
      </c>
    </row>
    <row r="20">
      <c r="A20" s="25">
        <f>Lists!A8</f>
        <v/>
      </c>
      <c r="B20" s="25">
        <f>COUNTIF('IT asset inventory'!$C$2:$C$1001,A20)</f>
        <v/>
      </c>
      <c r="C20" s="25">
        <f>COUNTIFS('IT asset inventory'!$C$2:$C$1001,A20,'IT asset inventory'!$K$2:$K$1001,"In use")</f>
        <v/>
      </c>
      <c r="D20" s="25">
        <f>COUNTIFS('IT asset inventory'!$C$2:$C$1001,A20,'IT asset inventory'!$K$2:$K$1001,"In store")</f>
        <v/>
      </c>
    </row>
    <row r="21">
      <c r="A21" s="25">
        <f>Lists!A9</f>
        <v/>
      </c>
      <c r="B21" s="25">
        <f>COUNTIF('IT asset inventory'!$C$2:$C$1001,A21)</f>
        <v/>
      </c>
      <c r="C21" s="25">
        <f>COUNTIFS('IT asset inventory'!$C$2:$C$1001,A21,'IT asset inventory'!$K$2:$K$1001,"In use")</f>
        <v/>
      </c>
      <c r="D21" s="25">
        <f>COUNTIFS('IT asset inventory'!$C$2:$C$1001,A21,'IT asset inventory'!$K$2:$K$1001,"In store")</f>
        <v/>
      </c>
    </row>
    <row r="22">
      <c r="A22" s="25">
        <f>Lists!A10</f>
        <v/>
      </c>
      <c r="B22" s="25">
        <f>COUNTIF('IT asset inventory'!$C$2:$C$1001,A22)</f>
        <v/>
      </c>
      <c r="C22" s="25">
        <f>COUNTIFS('IT asset inventory'!$C$2:$C$1001,A22,'IT asset inventory'!$K$2:$K$1001,"In use")</f>
        <v/>
      </c>
      <c r="D22" s="25">
        <f>COUNTIFS('IT asset inventory'!$C$2:$C$1001,A22,'IT asset inventory'!$K$2:$K$1001,"In store")</f>
        <v/>
      </c>
    </row>
    <row r="23">
      <c r="A23" s="25">
        <f>Lists!A11</f>
        <v/>
      </c>
      <c r="B23" s="25">
        <f>COUNTIF('IT asset inventory'!$C$2:$C$1001,A23)</f>
        <v/>
      </c>
      <c r="C23" s="25">
        <f>COUNTIFS('IT asset inventory'!$C$2:$C$1001,A23,'IT asset inventory'!$K$2:$K$1001,"In use")</f>
        <v/>
      </c>
      <c r="D23" s="25">
        <f>COUNTIFS('IT asset inventory'!$C$2:$C$1001,A23,'IT asset inventory'!$K$2:$K$1001,"In store")</f>
        <v/>
      </c>
    </row>
    <row r="26">
      <c r="A26" s="8" t="inlineStr">
        <is>
          <t>Track this automatically with Asetavo — asetavo.com/free-asset-tracking-software</t>
        </is>
      </c>
    </row>
  </sheetData>
  <hyperlinks>
    <hyperlink xmlns:r="http://schemas.openxmlformats.org/officeDocument/2006/relationships" ref="A26"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11"/>
  <sheetViews>
    <sheetView workbookViewId="0">
      <pane ySplit="1" topLeftCell="A2" activePane="bottomLeft" state="frozen"/>
      <selection pane="bottomLeft" activeCell="A1" sqref="A1"/>
    </sheetView>
  </sheetViews>
  <sheetFormatPr baseColWidth="8" defaultRowHeight="15"/>
  <cols>
    <col width="16" customWidth="1" min="1" max="1"/>
    <col width="26" customWidth="1" min="2" max="2"/>
    <col width="16" customWidth="1" min="3" max="3"/>
    <col width="16" customWidth="1" min="4" max="4"/>
    <col width="16" customWidth="1" min="5" max="5"/>
    <col width="16" customWidth="1" min="6" max="6"/>
    <col width="23" customWidth="1" min="7" max="7"/>
    <col width="16" customWidth="1" min="8" max="8"/>
  </cols>
  <sheetData>
    <row r="1">
      <c r="A1" s="5" t="inlineStr">
        <is>
          <t>Category</t>
        </is>
      </c>
      <c r="B1" s="5" t="inlineStr">
        <is>
          <t>Refresh cycle (months)</t>
        </is>
      </c>
      <c r="C1" s="5" t="inlineStr">
        <is>
          <t>Status</t>
        </is>
      </c>
      <c r="D1" s="5" t="inlineStr">
        <is>
          <t>Condition</t>
        </is>
      </c>
      <c r="E1" s="5" t="inlineStr">
        <is>
          <t>Encryption</t>
        </is>
      </c>
      <c r="F1" s="5" t="inlineStr">
        <is>
          <t>MDM</t>
        </is>
      </c>
      <c r="G1" s="5" t="inlineStr">
        <is>
          <t>Data classification</t>
        </is>
      </c>
      <c r="H1" s="5" t="inlineStr">
        <is>
          <t>Tag type</t>
        </is>
      </c>
      <c r="J1" s="9" t="inlineStr">
        <is>
          <t>Edit these lists to match your organisation. Add new values at the bottom of a list, then extend the matching dropdown range (Data → Data validation) if you add more rows than the list had.</t>
        </is>
      </c>
    </row>
    <row r="2">
      <c r="A2" t="inlineStr">
        <is>
          <t>Laptop</t>
        </is>
      </c>
      <c r="B2" t="n">
        <v>48</v>
      </c>
      <c r="C2" t="inlineStr">
        <is>
          <t>In use</t>
        </is>
      </c>
      <c r="D2" t="inlineStr">
        <is>
          <t>New</t>
        </is>
      </c>
      <c r="E2" t="inlineStr">
        <is>
          <t>Yes</t>
        </is>
      </c>
      <c r="F2" t="inlineStr">
        <is>
          <t>Enrolled</t>
        </is>
      </c>
      <c r="G2" t="inlineStr">
        <is>
          <t>Public</t>
        </is>
      </c>
      <c r="H2" t="inlineStr">
        <is>
          <t>QR</t>
        </is>
      </c>
    </row>
    <row r="3">
      <c r="A3" t="inlineStr">
        <is>
          <t>Desktop</t>
        </is>
      </c>
      <c r="B3" t="n">
        <v>60</v>
      </c>
      <c r="C3" t="inlineStr">
        <is>
          <t>In store</t>
        </is>
      </c>
      <c r="D3" t="inlineStr">
        <is>
          <t>Good</t>
        </is>
      </c>
      <c r="E3" t="inlineStr">
        <is>
          <t>No</t>
        </is>
      </c>
      <c r="F3" t="inlineStr">
        <is>
          <t>Not enrolled</t>
        </is>
      </c>
      <c r="G3" t="inlineStr">
        <is>
          <t>Internal</t>
        </is>
      </c>
      <c r="H3" t="inlineStr">
        <is>
          <t>Barcode</t>
        </is>
      </c>
    </row>
    <row r="4">
      <c r="A4" t="inlineStr">
        <is>
          <t>Monitor</t>
        </is>
      </c>
      <c r="B4" t="n">
        <v>72</v>
      </c>
      <c r="C4" t="inlineStr">
        <is>
          <t>In repair</t>
        </is>
      </c>
      <c r="D4" t="inlineStr">
        <is>
          <t>Fair</t>
        </is>
      </c>
      <c r="E4" t="inlineStr">
        <is>
          <t>N/A</t>
        </is>
      </c>
      <c r="F4" t="inlineStr">
        <is>
          <t>N/A</t>
        </is>
      </c>
      <c r="G4" t="inlineStr">
        <is>
          <t>Confidential</t>
        </is>
      </c>
      <c r="H4" t="inlineStr">
        <is>
          <t>NFC</t>
        </is>
      </c>
    </row>
    <row r="5">
      <c r="A5" t="inlineStr">
        <is>
          <t>Phone</t>
        </is>
      </c>
      <c r="B5" t="n">
        <v>36</v>
      </c>
      <c r="C5" t="inlineStr">
        <is>
          <t>In transit</t>
        </is>
      </c>
      <c r="D5" t="inlineStr">
        <is>
          <t>Poor</t>
        </is>
      </c>
      <c r="G5" t="inlineStr">
        <is>
          <t>Restricted</t>
        </is>
      </c>
      <c r="H5" t="inlineStr">
        <is>
          <t>UHF RFID</t>
        </is>
      </c>
    </row>
    <row r="6">
      <c r="A6" t="inlineStr">
        <is>
          <t>Tablet</t>
        </is>
      </c>
      <c r="B6" t="n">
        <v>48</v>
      </c>
      <c r="C6" t="inlineStr">
        <is>
          <t>Disposed</t>
        </is>
      </c>
      <c r="D6" t="inlineStr">
        <is>
          <t>Scrap</t>
        </is>
      </c>
      <c r="H6" t="inlineStr">
        <is>
          <t>None yet</t>
        </is>
      </c>
    </row>
    <row r="7">
      <c r="A7" t="inlineStr">
        <is>
          <t>Server</t>
        </is>
      </c>
      <c r="B7" t="n">
        <v>60</v>
      </c>
      <c r="C7" t="inlineStr">
        <is>
          <t>Lost</t>
        </is>
      </c>
    </row>
    <row r="8">
      <c r="A8" t="inlineStr">
        <is>
          <t>Network device</t>
        </is>
      </c>
      <c r="B8" t="n">
        <v>60</v>
      </c>
      <c r="C8" t="inlineStr">
        <is>
          <t>Written off</t>
        </is>
      </c>
    </row>
    <row r="9">
      <c r="A9" t="inlineStr">
        <is>
          <t>Printer</t>
        </is>
      </c>
      <c r="B9" t="n">
        <v>60</v>
      </c>
    </row>
    <row r="10">
      <c r="A10" t="inlineStr">
        <is>
          <t>Peripheral</t>
        </is>
      </c>
      <c r="B10" t="n">
        <v>36</v>
      </c>
    </row>
    <row r="11">
      <c r="A11" t="inlineStr">
        <is>
          <t>Other</t>
        </is>
      </c>
      <c r="B11" t="n">
        <v>60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2026-10-08T06:11:09Z</dcterms:created>
  <dcterms:modified xmlns:dcterms="http://purl.org/dc/terms/" xmlns:xsi="http://www.w3.org/2001/XMLSchema-instance" xsi:type="dcterms:W3CDTF">2026-10-08T06:11:10Z</dcterms:modified>
</cp:coreProperties>
</file>